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DX-DB\TRUS\"/>
    </mc:Choice>
  </mc:AlternateContent>
  <xr:revisionPtr revIDLastSave="0" documentId="13_ncr:1_{F3B9C18F-F7EE-4C39-A669-FAE7653F7518}" xr6:coauthVersionLast="47" xr6:coauthVersionMax="47" xr10:uidLastSave="{00000000-0000-0000-0000-000000000000}"/>
  <bookViews>
    <workbookView xWindow="-120" yWindow="-120" windowWidth="27930" windowHeight="16440" xr2:uid="{5D664303-5A82-49FF-9278-C015F4931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7" i="1"/>
  <c r="B38" i="1"/>
  <c r="B44" i="1"/>
  <c r="B49" i="1"/>
  <c r="B53" i="1" s="1"/>
  <c r="B55" i="1" s="1"/>
  <c r="B60" i="1"/>
  <c r="B61" i="1"/>
  <c r="B71" i="1"/>
  <c r="B82" i="1"/>
  <c r="B95" i="1"/>
  <c r="B105" i="1"/>
  <c r="C29" i="1" a="1"/>
  <c r="C29" i="1" s="1"/>
  <c r="C17" i="1"/>
  <c r="D17" i="1"/>
  <c r="E17" i="1"/>
  <c r="E18" i="1" s="1"/>
  <c r="F17" i="1"/>
  <c r="G17" i="1"/>
  <c r="C10" i="1"/>
  <c r="D10" i="1"/>
  <c r="D19" i="1" s="1"/>
  <c r="E10" i="1"/>
  <c r="F10" i="1"/>
  <c r="F19" i="1" s="1"/>
  <c r="G10" i="1"/>
  <c r="G105" i="1"/>
  <c r="F105" i="1"/>
  <c r="E105" i="1"/>
  <c r="D105" i="1"/>
  <c r="C105" i="1"/>
  <c r="G95" i="1"/>
  <c r="F95" i="1"/>
  <c r="E95" i="1"/>
  <c r="D95" i="1"/>
  <c r="C95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E71" i="1"/>
  <c r="E82" i="1" s="1"/>
  <c r="D71" i="1"/>
  <c r="D82" i="1" s="1"/>
  <c r="C71" i="1"/>
  <c r="C82" i="1" s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E64" i="1"/>
  <c r="D64" i="1"/>
  <c r="C64" i="1"/>
  <c r="G63" i="1"/>
  <c r="G65" i="1" s="1"/>
  <c r="E61" i="1"/>
  <c r="D61" i="1"/>
  <c r="C61" i="1"/>
  <c r="E60" i="1"/>
  <c r="D60" i="1"/>
  <c r="C60" i="1"/>
  <c r="G49" i="1"/>
  <c r="G53" i="1" s="1"/>
  <c r="G55" i="1" s="1"/>
  <c r="F49" i="1"/>
  <c r="F53" i="1" s="1"/>
  <c r="F55" i="1" s="1"/>
  <c r="E49" i="1"/>
  <c r="E53" i="1" s="1"/>
  <c r="E55" i="1" s="1"/>
  <c r="D49" i="1"/>
  <c r="D53" i="1" s="1"/>
  <c r="D55" i="1" s="1"/>
  <c r="D59" i="1" s="1"/>
  <c r="C49" i="1"/>
  <c r="C53" i="1" s="1"/>
  <c r="C55" i="1" s="1"/>
  <c r="E44" i="1"/>
  <c r="E45" i="1" s="1"/>
  <c r="D44" i="1"/>
  <c r="D45" i="1" s="1"/>
  <c r="C44" i="1"/>
  <c r="C45" i="1" s="1"/>
  <c r="G38" i="1"/>
  <c r="F38" i="1"/>
  <c r="E38" i="1"/>
  <c r="D38" i="1"/>
  <c r="E36" i="1"/>
  <c r="D36" i="1"/>
  <c r="C36" i="1"/>
  <c r="E30" i="1"/>
  <c r="B19" i="1" l="1"/>
  <c r="B40" i="1" s="1"/>
  <c r="B59" i="1"/>
  <c r="B58" i="1"/>
  <c r="E19" i="1"/>
  <c r="D30" i="1"/>
  <c r="C30" i="1"/>
  <c r="C38" i="1"/>
  <c r="G19" i="1"/>
  <c r="C19" i="1"/>
  <c r="D20" i="1" s="1"/>
  <c r="D40" i="1"/>
  <c r="D58" i="1" s="1"/>
  <c r="C11" i="1"/>
  <c r="D18" i="1"/>
  <c r="G40" i="1"/>
  <c r="F40" i="1"/>
  <c r="D11" i="1"/>
  <c r="E11" i="1"/>
  <c r="C18" i="1"/>
  <c r="D106" i="1"/>
  <c r="C106" i="1"/>
  <c r="C96" i="1"/>
  <c r="F65" i="1"/>
  <c r="E106" i="1"/>
  <c r="D96" i="1"/>
  <c r="E96" i="1"/>
  <c r="F67" i="1"/>
  <c r="C83" i="1"/>
  <c r="F69" i="1"/>
  <c r="E20" i="1"/>
  <c r="E40" i="1"/>
  <c r="G69" i="1"/>
  <c r="C59" i="1"/>
  <c r="C56" i="1"/>
  <c r="D56" i="1"/>
  <c r="H69" i="1"/>
  <c r="E59" i="1"/>
  <c r="E56" i="1"/>
  <c r="G67" i="1"/>
  <c r="E83" i="1"/>
  <c r="D83" i="1"/>
  <c r="D41" i="1" l="1"/>
  <c r="C40" i="1"/>
  <c r="C20" i="1"/>
  <c r="E58" i="1"/>
  <c r="F71" i="1"/>
  <c r="F78" i="1" s="1"/>
  <c r="G71" i="1"/>
  <c r="G76" i="1" s="1"/>
  <c r="H65" i="1"/>
  <c r="I63" i="1"/>
  <c r="H67" i="1"/>
  <c r="C58" i="1" l="1"/>
  <c r="B41" i="1"/>
  <c r="C41" i="1"/>
  <c r="F72" i="1"/>
  <c r="F74" i="1"/>
  <c r="F80" i="1"/>
  <c r="F76" i="1"/>
  <c r="G72" i="1"/>
  <c r="G74" i="1"/>
  <c r="G78" i="1"/>
  <c r="G80" i="1"/>
  <c r="H71" i="1"/>
  <c r="H74" i="1" s="1"/>
  <c r="J63" i="1"/>
  <c r="I67" i="1"/>
  <c r="I69" i="1"/>
  <c r="I65" i="1"/>
  <c r="F82" i="1" l="1"/>
  <c r="F86" i="1" s="1"/>
  <c r="G82" i="1"/>
  <c r="H76" i="1"/>
  <c r="H72" i="1"/>
  <c r="H80" i="1"/>
  <c r="H78" i="1"/>
  <c r="I71" i="1"/>
  <c r="I76" i="1" s="1"/>
  <c r="K63" i="1"/>
  <c r="J69" i="1"/>
  <c r="J65" i="1"/>
  <c r="J67" i="1"/>
  <c r="G83" i="1" l="1"/>
  <c r="F83" i="1"/>
  <c r="G86" i="1"/>
  <c r="I78" i="1"/>
  <c r="H82" i="1"/>
  <c r="H83" i="1" s="1"/>
  <c r="I74" i="1"/>
  <c r="J71" i="1"/>
  <c r="J72" i="1" s="1"/>
  <c r="I80" i="1"/>
  <c r="I72" i="1"/>
  <c r="K65" i="1"/>
  <c r="L63" i="1"/>
  <c r="K67" i="1"/>
  <c r="K69" i="1"/>
  <c r="H86" i="1" l="1"/>
  <c r="I82" i="1"/>
  <c r="I86" i="1" s="1"/>
  <c r="J80" i="1"/>
  <c r="J74" i="1"/>
  <c r="J76" i="1"/>
  <c r="J78" i="1"/>
  <c r="K71" i="1"/>
  <c r="K78" i="1" s="1"/>
  <c r="L65" i="1"/>
  <c r="M63" i="1"/>
  <c r="L67" i="1"/>
  <c r="L69" i="1"/>
  <c r="K80" i="1" l="1"/>
  <c r="I83" i="1"/>
  <c r="K72" i="1"/>
  <c r="K76" i="1"/>
  <c r="K74" i="1"/>
  <c r="J82" i="1"/>
  <c r="J86" i="1" s="1"/>
  <c r="L71" i="1"/>
  <c r="L76" i="1" s="1"/>
  <c r="N63" i="1"/>
  <c r="M67" i="1"/>
  <c r="M69" i="1"/>
  <c r="M65" i="1"/>
  <c r="L72" i="1" l="1"/>
  <c r="K82" i="1"/>
  <c r="K86" i="1" s="1"/>
  <c r="J83" i="1"/>
  <c r="L78" i="1"/>
  <c r="L74" i="1"/>
  <c r="L80" i="1"/>
  <c r="M71" i="1"/>
  <c r="M80" i="1" s="1"/>
  <c r="O63" i="1"/>
  <c r="N69" i="1"/>
  <c r="N65" i="1"/>
  <c r="N67" i="1"/>
  <c r="K83" i="1" l="1"/>
  <c r="M72" i="1"/>
  <c r="M76" i="1"/>
  <c r="L82" i="1"/>
  <c r="M78" i="1"/>
  <c r="M74" i="1"/>
  <c r="N71" i="1"/>
  <c r="N80" i="1" s="1"/>
  <c r="O65" i="1"/>
  <c r="O67" i="1"/>
  <c r="O69" i="1"/>
  <c r="N78" i="1" l="1"/>
  <c r="N72" i="1"/>
  <c r="N76" i="1"/>
  <c r="N74" i="1"/>
  <c r="M82" i="1"/>
  <c r="M83" i="1" s="1"/>
  <c r="L86" i="1"/>
  <c r="L83" i="1"/>
  <c r="O71" i="1"/>
  <c r="O74" i="1" s="1"/>
  <c r="N82" i="1" l="1"/>
  <c r="N83" i="1" s="1"/>
  <c r="O72" i="1"/>
  <c r="O78" i="1"/>
  <c r="M86" i="1"/>
  <c r="O76" i="1"/>
  <c r="O80" i="1"/>
  <c r="N86" i="1" l="1"/>
  <c r="O82" i="1"/>
  <c r="O83" i="1" s="1"/>
  <c r="O86" i="1" l="1"/>
  <c r="P82" i="1"/>
  <c r="P86" i="1" s="1"/>
  <c r="E87" i="1" l="1"/>
  <c r="E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<sst xmlns="http://schemas.openxmlformats.org/spreadsheetml/2006/main" count="91" uniqueCount="89">
  <si>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</si>
  <si>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</si>
  <si>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</si>
  <si>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</si>
  <si>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</si>
  <si>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</si>
  <si>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</si>
  <si>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</si>
  <si>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</si>
  <si>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</si>
  <si>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</si>
  <si>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</si>
  <si>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</si>
  <si>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</si>
  <si>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TV</t>
  </si>
  <si>
    <t>Cash</t>
  </si>
  <si>
    <t>Trade Receivables</t>
  </si>
  <si>
    <t>Other Receivables</t>
  </si>
  <si>
    <t>Inventories</t>
  </si>
  <si>
    <t>Advanced payment</t>
  </si>
  <si>
    <t>Prepaid Expense</t>
  </si>
  <si>
    <t>Total Current Assets</t>
  </si>
  <si>
    <t>Fixed Asset</t>
  </si>
  <si>
    <t>Right-of-Use Asset</t>
  </si>
  <si>
    <t>Total Non-Current Asset</t>
  </si>
  <si>
    <t>Total Asset</t>
  </si>
  <si>
    <t>Trade Payables</t>
  </si>
  <si>
    <t>Tax Payables</t>
  </si>
  <si>
    <t>Other Payables</t>
  </si>
  <si>
    <t>Accured expenses</t>
  </si>
  <si>
    <t>Short-Term bank loan</t>
  </si>
  <si>
    <t>Lease liabilities right-of-use</t>
  </si>
  <si>
    <t>Long-Term bank loan</t>
  </si>
  <si>
    <r>
      <t>Total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Short-Term Liabilities</t>
    </r>
  </si>
  <si>
    <t>Long-term bank loan</t>
  </si>
  <si>
    <t>Liabilities Right-of-Use</t>
  </si>
  <si>
    <t>Post-Employee benefit liabilities</t>
  </si>
  <si>
    <t>Total Long-Term Liabilities</t>
  </si>
  <si>
    <t>Total Liabilities</t>
  </si>
  <si>
    <t>Syirkah Fund</t>
  </si>
  <si>
    <t>Total Equity</t>
  </si>
  <si>
    <t>Listed Shares</t>
  </si>
  <si>
    <t>Price</t>
  </si>
  <si>
    <t>Market Cap</t>
  </si>
  <si>
    <t>EV</t>
  </si>
  <si>
    <t>Revenue</t>
  </si>
  <si>
    <t>COGS</t>
  </si>
  <si>
    <t>Gross Profit</t>
  </si>
  <si>
    <t>M&amp;A</t>
  </si>
  <si>
    <t>G&amp;A</t>
  </si>
  <si>
    <t>OpEx</t>
  </si>
  <si>
    <t>PreTax</t>
  </si>
  <si>
    <t>Taxes</t>
  </si>
  <si>
    <t>Net Income</t>
  </si>
  <si>
    <t>Rev %</t>
  </si>
  <si>
    <t>ROE</t>
  </si>
  <si>
    <t>NPM</t>
  </si>
  <si>
    <t>M&amp;A %</t>
  </si>
  <si>
    <t>G&amp;A %</t>
  </si>
  <si>
    <t>Cash from customer</t>
  </si>
  <si>
    <t>Cash to Suppliers</t>
  </si>
  <si>
    <t>Cash to rent expense</t>
  </si>
  <si>
    <t>Cash paid to employee</t>
  </si>
  <si>
    <t>Cash from operation</t>
  </si>
  <si>
    <t>Receipt from Ops</t>
  </si>
  <si>
    <t>Interest Inc</t>
  </si>
  <si>
    <t>Receipt from profit sharing</t>
  </si>
  <si>
    <t>Tax Refund</t>
  </si>
  <si>
    <t>Tax Paid</t>
  </si>
  <si>
    <t>Net cash from ops</t>
  </si>
  <si>
    <t>Discount Rate</t>
  </si>
  <si>
    <t>Discounted Value</t>
  </si>
  <si>
    <t>Present Value</t>
  </si>
  <si>
    <t>PV MoS</t>
  </si>
  <si>
    <t>Purchase fixed asset</t>
  </si>
  <si>
    <t>Additional for asset under construction</t>
  </si>
  <si>
    <t>Advance pay of outlet equipment</t>
  </si>
  <si>
    <t>Security Deposit</t>
  </si>
  <si>
    <t>Net cash used investing activities</t>
  </si>
  <si>
    <t>Short-term bank loan</t>
  </si>
  <si>
    <t>Received receivables to related parties</t>
  </si>
  <si>
    <t>Repayment bank loan</t>
  </si>
  <si>
    <t>Repayment musyarakah loan</t>
  </si>
  <si>
    <t>Additional capital from IPO</t>
  </si>
  <si>
    <t>emission fee</t>
  </si>
  <si>
    <t>Net cash used financing activities</t>
  </si>
  <si>
    <t>Prepaid Tax</t>
  </si>
  <si>
    <t>Other Asset</t>
  </si>
  <si>
    <t>Paid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</si>
</sst>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  <xf numFmtId="0" fontId="2" fillId="0" borderId="0" xfId="0" applyFont="1"/>
    <xf numFmtId="9" fontId="0" fillId="0" borderId="0" xfId="3" applyFont="1"/>
    <xf numFmtId="9" fontId="0" fillId="2" borderId="0" xfId="3" applyFont="1" applyFill="1"/>
    <xf numFmtId="165" fontId="0" fillId="0" borderId="0" xfId="3" applyNumberFormat="1" applyFont="1"/>
    <xf numFmtId="41" fontId="0" fillId="0" borderId="0" xfId="2" applyFont="1"/>
    <xf numFmtId="0" fontId="0" fillId="0" borderId="0" xfId="0" applyAlignment="1">
      <alignment horizontal="left"/>
    </xf>
    <xf numFmtId="164" fontId="0" fillId="0" borderId="0" xfId="0" applyNumberFormat="1"/>
    <xf numFmtId="165" fontId="0" fillId="2" borderId="0" xfId="3" applyNumberFormat="1" applyFont="1" applyFill="1"/>
    <xf numFmtId="41" fontId="0" fillId="0" borderId="0" xfId="3" applyNumberFormat="1" applyFont="1"/>
    <xf numFmtId="164" fontId="3" fillId="0" borderId="0" xfId="1" applyNumberFormat="1" applyFont="1"/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B97D-BE11-44C8-A0A5-390CF65A0E49}">
  <dimension ref="A2:R125"/>
  <sheetViews>
    <sheetView tabSelected="1" topLeftCell="A51" workbookViewId="0">
      <selection activeCell="F63" sqref="F63"/>
    </sheetView>
  </sheetViews>
  <sheetFormatPr defaultColWidth="12.5703125" defaultRowHeight="15" outlineLevelCol="1" x14ac:dyDescent="0.25"/>
  <cols>
    <col min="1" max="1" width="37.85546875" bestFit="1" customWidth="1"/>
    <col min="2" max="2" width="10.5703125" bestFit="1" customWidth="1"/>
    <col min="3" max="5" width="15.7109375" bestFit="1" customWidth="1"/>
    <col min="6" max="6" width="11.7109375" bestFit="1" customWidth="1"/>
    <col min="7" max="7" width="12.28515625" bestFit="1" customWidth="1"/>
    <col min="8" max="11" width="12.28515625" customWidth="1" outlineLevel="1"/>
    <col min="12" max="15" width="13.42578125" customWidth="1" outlineLevel="1"/>
    <col min="16" max="16" width="11.5703125" bestFit="1" customWidth="1" outlineLevel="1"/>
    <col min="17" max="18" width="8.85546875" customWidth="1" outlineLevel="1"/>
    <col min="19" max="50" width="12.42578125" customWidth="1"/>
  </cols>
  <sheetData>
    <row r="2" spans="1:18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/>
      <c r="R2" s="2"/>
    </row>
    <row r="3" spans="1:18" x14ac:dyDescent="0.25">
      <c r="A3" t="s">
        <v>15</v>
      </c>
      <c r="B3" s="3">
        <v>127304</v>
      </c>
      <c r="C3" s="3">
        <v>116424</v>
      </c>
      <c r="D3" s="3"/>
      <c r="E3" s="3"/>
      <c r="F3" s="3"/>
      <c r="G3" s="3"/>
    </row>
    <row r="4" spans="1:18" x14ac:dyDescent="0.25">
      <c r="A4" t="s">
        <v>16</v>
      </c>
      <c r="B4" s="3">
        <v>180513</v>
      </c>
      <c r="C4" s="3">
        <v>197171</v>
      </c>
      <c r="D4" s="3"/>
      <c r="E4" s="3"/>
      <c r="F4" s="3"/>
      <c r="G4" s="3"/>
    </row>
    <row r="5" spans="1:18" x14ac:dyDescent="0.25">
      <c r="A5" t="s">
        <v>17</v>
      </c>
      <c r="B5" s="3">
        <v>29961</v>
      </c>
      <c r="C5" s="3">
        <v>29162</v>
      </c>
      <c r="D5" s="3"/>
      <c r="E5" s="3"/>
      <c r="F5" s="3"/>
      <c r="G5" s="3"/>
    </row>
    <row r="6" spans="1:18" x14ac:dyDescent="0.25">
      <c r="A6" t="s">
        <v>18</v>
      </c>
      <c r="B6" s="3">
        <v>0</v>
      </c>
      <c r="C6" s="3">
        <v>0</v>
      </c>
      <c r="D6" s="3"/>
      <c r="E6" s="3"/>
      <c r="F6" s="3"/>
      <c r="G6" s="3"/>
    </row>
    <row r="7" spans="1:18" x14ac:dyDescent="0.25">
      <c r="A7" t="s">
        <v>19</v>
      </c>
      <c r="B7" s="3">
        <v>414</v>
      </c>
      <c r="C7" s="3">
        <v>399</v>
      </c>
      <c r="D7" s="3"/>
      <c r="E7" s="3"/>
      <c r="F7" s="3"/>
      <c r="G7" s="3"/>
    </row>
    <row r="8" spans="1:18" x14ac:dyDescent="0.25">
      <c r="A8" t="s">
        <v>20</v>
      </c>
      <c r="B8" s="3">
        <v>0</v>
      </c>
      <c r="C8" s="3">
        <v>0</v>
      </c>
      <c r="D8" s="3"/>
      <c r="E8" s="3"/>
      <c r="F8" s="3"/>
      <c r="G8" s="3"/>
    </row>
    <row r="9" spans="1:18" x14ac:dyDescent="0.25">
      <c r="A9" t="s">
        <v>86</v>
      </c>
      <c r="B9" s="3">
        <v>0</v>
      </c>
      <c r="C9" s="3">
        <v>86</v>
      </c>
      <c r="D9" s="3"/>
      <c r="E9" s="3"/>
      <c r="F9" s="3"/>
      <c r="G9" s="3"/>
    </row>
    <row r="10" spans="1:18" ht="15.75" x14ac:dyDescent="0.25">
      <c r="A10" s="4" t="s">
        <v>21</v>
      </c>
      <c r="B10" s="3">
        <f t="shared" ref="B10" si="0">SUM(B3:B9)</f>
        <v>338192</v>
      </c>
      <c r="C10" s="3">
        <f t="shared" ref="C10:G10" si="1">SUM(C3:C9)</f>
        <v>343242</v>
      </c>
      <c r="D10" s="3">
        <f t="shared" si="1"/>
        <v>0</v>
      </c>
      <c r="E10" s="3">
        <f t="shared" si="1"/>
        <v>0</v>
      </c>
      <c r="F10" s="3">
        <f t="shared" si="1"/>
        <v>0</v>
      </c>
      <c r="G10" s="3">
        <f t="shared" si="1"/>
        <v>0</v>
      </c>
    </row>
    <row r="11" spans="1:18" x14ac:dyDescent="0.25">
      <c r="B11" s="5"/>
      <c r="C11" s="5">
        <f>C10/B10-1</f>
        <v>1.4932346122912499E-2</v>
      </c>
      <c r="D11" s="5">
        <f t="shared" ref="D11:E11" si="2">D10/C10-1</f>
        <v>-1</v>
      </c>
      <c r="E11" s="5" t="e">
        <f t="shared" si="2"/>
        <v>#DIV/0!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8" x14ac:dyDescent="0.25">
      <c r="B12" s="5"/>
      <c r="C12" s="5"/>
      <c r="D12" s="5"/>
      <c r="E12" s="3"/>
      <c r="F12" s="3"/>
      <c r="G12" s="3"/>
    </row>
    <row r="13" spans="1:18" x14ac:dyDescent="0.25">
      <c r="A13" t="s">
        <v>22</v>
      </c>
      <c r="B13" s="3">
        <v>8770</v>
      </c>
      <c r="C13" s="3">
        <v>8351</v>
      </c>
      <c r="D13" s="3"/>
      <c r="E13" s="3"/>
      <c r="F13" s="3"/>
      <c r="G13" s="3"/>
    </row>
    <row r="14" spans="1:18" x14ac:dyDescent="0.25">
      <c r="A14" t="s">
        <v>23</v>
      </c>
      <c r="B14" s="3">
        <v>99</v>
      </c>
      <c r="C14" s="3">
        <v>86</v>
      </c>
      <c r="D14" s="3"/>
      <c r="E14" s="3"/>
      <c r="F14" s="3"/>
      <c r="G14" s="3"/>
    </row>
    <row r="15" spans="1:18" x14ac:dyDescent="0.25">
      <c r="A15" t="s">
        <v>87</v>
      </c>
      <c r="B15" s="3">
        <v>423</v>
      </c>
      <c r="C15" s="3">
        <v>421</v>
      </c>
      <c r="D15" s="3"/>
      <c r="E15" s="3"/>
      <c r="F15" s="3"/>
      <c r="G15" s="3"/>
    </row>
    <row r="16" spans="1:18" x14ac:dyDescent="0.25">
      <c r="A16" t="s">
        <v>88</v>
      </c>
      <c r="B16" s="3">
        <v>3422</v>
      </c>
      <c r="C16" s="3">
        <v>3422</v>
      </c>
      <c r="D16" s="3"/>
      <c r="E16" s="3"/>
      <c r="F16" s="3"/>
      <c r="G16" s="3"/>
    </row>
    <row r="17" spans="1:15" ht="15.75" x14ac:dyDescent="0.25">
      <c r="A17" s="4" t="s">
        <v>24</v>
      </c>
      <c r="B17" s="3">
        <f t="shared" ref="B17" si="3">SUM(B13:B16)</f>
        <v>12714</v>
      </c>
      <c r="C17" s="3">
        <f t="shared" ref="C17:G17" si="4">SUM(C13:C16)</f>
        <v>12280</v>
      </c>
      <c r="D17" s="3">
        <f t="shared" si="4"/>
        <v>0</v>
      </c>
      <c r="E17" s="3">
        <f t="shared" si="4"/>
        <v>0</v>
      </c>
      <c r="F17" s="3">
        <f t="shared" si="4"/>
        <v>0</v>
      </c>
      <c r="G17" s="3">
        <f t="shared" si="4"/>
        <v>0</v>
      </c>
    </row>
    <row r="18" spans="1:15" x14ac:dyDescent="0.25">
      <c r="B18" s="5"/>
      <c r="C18" s="5">
        <f>C17/B17-1</f>
        <v>-3.413559855277648E-2</v>
      </c>
      <c r="D18" s="5">
        <f t="shared" ref="D18:E18" si="5">D17/C17-1</f>
        <v>-1</v>
      </c>
      <c r="E18" s="5" t="e">
        <f t="shared" si="5"/>
        <v>#DIV/0!</v>
      </c>
      <c r="F18" s="3"/>
      <c r="G18" s="3"/>
    </row>
    <row r="19" spans="1:15" ht="15.75" x14ac:dyDescent="0.25">
      <c r="A19" s="4" t="s">
        <v>25</v>
      </c>
      <c r="B19" s="3">
        <f t="shared" ref="B19" si="6">B10+B17</f>
        <v>350906</v>
      </c>
      <c r="C19" s="3">
        <f t="shared" ref="C19:G19" si="7">C10+C17</f>
        <v>355522</v>
      </c>
      <c r="D19" s="3">
        <f t="shared" si="7"/>
        <v>0</v>
      </c>
      <c r="E19" s="3">
        <f t="shared" si="7"/>
        <v>0</v>
      </c>
      <c r="F19" s="3">
        <f t="shared" si="7"/>
        <v>0</v>
      </c>
      <c r="G19" s="3">
        <f t="shared" si="7"/>
        <v>0</v>
      </c>
    </row>
    <row r="20" spans="1:15" x14ac:dyDescent="0.25">
      <c r="B20" s="5"/>
      <c r="C20" s="5">
        <f>C19/B19-1</f>
        <v>1.3154520013906934E-2</v>
      </c>
      <c r="D20" s="5">
        <f t="shared" ref="D20:E20" si="8">D19/C19-1</f>
        <v>-1</v>
      </c>
      <c r="E20" s="5" t="e">
        <f t="shared" si="8"/>
        <v>#DIV/0!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B21" s="5"/>
      <c r="C21" s="5"/>
      <c r="D21" s="5"/>
      <c r="E21" s="3"/>
      <c r="F21" s="3"/>
      <c r="G21" s="3"/>
    </row>
    <row r="22" spans="1:15" x14ac:dyDescent="0.25">
      <c r="A22" t="s">
        <v>26</v>
      </c>
      <c r="B22" s="3"/>
      <c r="C22" s="3"/>
      <c r="D22" s="3"/>
      <c r="E22" s="3"/>
      <c r="F22" s="3"/>
      <c r="G22" s="3"/>
    </row>
    <row r="23" spans="1:15" x14ac:dyDescent="0.25">
      <c r="A23" t="s">
        <v>27</v>
      </c>
      <c r="B23" s="3"/>
      <c r="C23" s="3"/>
      <c r="D23" s="3"/>
      <c r="E23" s="3"/>
      <c r="F23" s="3"/>
      <c r="G23" s="3"/>
    </row>
    <row r="24" spans="1:15" x14ac:dyDescent="0.25">
      <c r="A24" t="s">
        <v>28</v>
      </c>
      <c r="B24" s="3"/>
      <c r="C24" s="3"/>
      <c r="D24" s="3"/>
      <c r="E24" s="3"/>
      <c r="F24" s="3"/>
      <c r="G24" s="3"/>
    </row>
    <row r="25" spans="1:15" x14ac:dyDescent="0.25">
      <c r="A25" t="s">
        <v>29</v>
      </c>
      <c r="B25" s="3"/>
      <c r="C25" s="3"/>
      <c r="D25" s="3"/>
      <c r="E25" s="3"/>
      <c r="F25" s="3"/>
      <c r="G25" s="3"/>
    </row>
    <row r="26" spans="1:15" x14ac:dyDescent="0.25">
      <c r="A26" t="s">
        <v>30</v>
      </c>
      <c r="B26" s="3"/>
      <c r="C26" s="3"/>
      <c r="D26" s="3"/>
      <c r="E26" s="3"/>
      <c r="F26" s="3"/>
      <c r="G26" s="3"/>
    </row>
    <row r="27" spans="1:15" x14ac:dyDescent="0.25">
      <c r="A27" t="s">
        <v>31</v>
      </c>
      <c r="B27" s="3"/>
      <c r="C27" s="3"/>
      <c r="D27" s="3"/>
      <c r="E27" s="3"/>
      <c r="F27" s="3"/>
      <c r="G27" s="3"/>
    </row>
    <row r="28" spans="1:15" x14ac:dyDescent="0.25">
      <c r="A28" t="s">
        <v>32</v>
      </c>
      <c r="B28" s="3"/>
      <c r="C28" s="3"/>
      <c r="D28" s="3"/>
      <c r="E28" s="3"/>
      <c r="F28" s="3"/>
      <c r="G28" s="3"/>
    </row>
    <row r="29" spans="1:15" ht="15.75" x14ac:dyDescent="0.25">
      <c r="A29" s="4" t="s">
        <v>33</v>
      </c>
      <c r="B29" s="3"/>
      <c r="C29" s="3" t="e" cm="1">
        <f t="array" ref="C29">sum</f>
        <v>#NAME?</v>
      </c>
      <c r="D29" s="3"/>
      <c r="E29" s="3"/>
      <c r="F29" s="3"/>
      <c r="G29" s="3"/>
    </row>
    <row r="30" spans="1:15" x14ac:dyDescent="0.25">
      <c r="B30" s="5"/>
      <c r="C30" s="5" t="e">
        <f>C29/B29-1</f>
        <v>#NAME?</v>
      </c>
      <c r="D30" s="5" t="e">
        <f t="shared" ref="D30:E30" si="9">D29/C29-1</f>
        <v>#NAME?</v>
      </c>
      <c r="E30" s="5" t="e">
        <f t="shared" si="9"/>
        <v>#DIV/0!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B31" s="5"/>
      <c r="C31" s="5"/>
      <c r="D31" s="5"/>
      <c r="E31" s="3"/>
      <c r="F31" s="3"/>
      <c r="G31" s="3"/>
    </row>
    <row r="32" spans="1:15" x14ac:dyDescent="0.25">
      <c r="A32" t="s">
        <v>34</v>
      </c>
      <c r="B32" s="3"/>
      <c r="C32" s="3"/>
      <c r="D32" s="3"/>
      <c r="E32" s="3"/>
      <c r="F32" s="3"/>
      <c r="G32" s="3"/>
    </row>
    <row r="33" spans="1:15" x14ac:dyDescent="0.25">
      <c r="A33" t="s">
        <v>35</v>
      </c>
      <c r="B33" s="3"/>
      <c r="C33" s="3"/>
      <c r="D33" s="3"/>
      <c r="E33" s="3"/>
      <c r="F33" s="3"/>
      <c r="G33" s="3"/>
    </row>
    <row r="34" spans="1:15" x14ac:dyDescent="0.25">
      <c r="A34" t="s">
        <v>36</v>
      </c>
      <c r="B34" s="3"/>
      <c r="C34" s="3"/>
      <c r="D34" s="3"/>
      <c r="E34" s="3"/>
      <c r="F34" s="3"/>
      <c r="G34" s="3"/>
    </row>
    <row r="35" spans="1:15" ht="15.75" x14ac:dyDescent="0.25">
      <c r="A35" s="4" t="s">
        <v>37</v>
      </c>
      <c r="B35" s="3"/>
      <c r="C35" s="3"/>
      <c r="D35" s="3"/>
      <c r="E35" s="3"/>
      <c r="F35" s="3"/>
      <c r="G35" s="3"/>
    </row>
    <row r="36" spans="1:15" x14ac:dyDescent="0.25">
      <c r="B36" s="5"/>
      <c r="C36" s="5" t="e">
        <f>C35/B35-1</f>
        <v>#DIV/0!</v>
      </c>
      <c r="D36" s="5" t="e">
        <f t="shared" ref="D36:E36" si="10">D35/C35-1</f>
        <v>#DIV/0!</v>
      </c>
      <c r="E36" s="5" t="e">
        <f t="shared" si="10"/>
        <v>#DIV/0!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B37" s="5"/>
      <c r="C37" s="5"/>
      <c r="D37" s="5"/>
      <c r="E37" s="3"/>
      <c r="F37" s="3"/>
      <c r="G37" s="3"/>
    </row>
    <row r="38" spans="1:15" ht="15.75" x14ac:dyDescent="0.25">
      <c r="A38" s="4" t="s">
        <v>38</v>
      </c>
      <c r="B38" s="3">
        <f>B35+B29</f>
        <v>0</v>
      </c>
      <c r="C38" s="3" t="e">
        <f>C35+C29</f>
        <v>#NAME?</v>
      </c>
      <c r="D38" s="3">
        <f>D35+D29</f>
        <v>0</v>
      </c>
      <c r="E38" s="3">
        <f>E35+E29</f>
        <v>0</v>
      </c>
      <c r="F38" s="3">
        <f>F35+F29</f>
        <v>0</v>
      </c>
      <c r="G38" s="3">
        <f>G35+G29</f>
        <v>0</v>
      </c>
    </row>
    <row r="39" spans="1:15" x14ac:dyDescent="0.25">
      <c r="A39" t="s">
        <v>39</v>
      </c>
      <c r="B39" s="3"/>
      <c r="C39" s="3"/>
      <c r="D39" s="3"/>
      <c r="E39" s="3"/>
      <c r="F39" s="3"/>
      <c r="G39" s="3"/>
    </row>
    <row r="40" spans="1:15" ht="15.75" x14ac:dyDescent="0.25">
      <c r="A40" s="4" t="s">
        <v>40</v>
      </c>
      <c r="B40" s="3">
        <f>B19-B38-B39</f>
        <v>350906</v>
      </c>
      <c r="C40" s="3" t="e">
        <f>C19-C38-C39</f>
        <v>#NAME?</v>
      </c>
      <c r="D40" s="3">
        <f>D19-D38-D39</f>
        <v>0</v>
      </c>
      <c r="E40" s="3">
        <f>E19-E38-E39</f>
        <v>0</v>
      </c>
      <c r="F40" s="3">
        <f>F19-F38</f>
        <v>0</v>
      </c>
      <c r="G40" s="3">
        <f>G19-G38</f>
        <v>0</v>
      </c>
    </row>
    <row r="41" spans="1:15" x14ac:dyDescent="0.25">
      <c r="B41" s="7" t="e">
        <f t="shared" ref="B41:D41" si="11">C40/B40-1</f>
        <v>#NAME?</v>
      </c>
      <c r="C41" s="7" t="e">
        <f t="shared" si="11"/>
        <v>#NAME?</v>
      </c>
      <c r="D41" s="7" t="e">
        <f t="shared" si="11"/>
        <v>#DIV/0!</v>
      </c>
      <c r="E41" s="3"/>
      <c r="F41" s="3"/>
      <c r="G41" s="3"/>
    </row>
    <row r="42" spans="1:15" x14ac:dyDescent="0.25">
      <c r="A42" t="s">
        <v>41</v>
      </c>
      <c r="B42" s="8">
        <v>0</v>
      </c>
      <c r="C42" s="8"/>
      <c r="D42" s="8"/>
      <c r="E42" s="8"/>
      <c r="F42" s="3"/>
      <c r="G42" s="3"/>
    </row>
    <row r="43" spans="1:15" x14ac:dyDescent="0.25">
      <c r="A43" t="s">
        <v>42</v>
      </c>
      <c r="B43" s="8">
        <v>0</v>
      </c>
      <c r="C43" s="8"/>
      <c r="D43" s="8"/>
      <c r="E43" s="8"/>
      <c r="F43" s="3"/>
      <c r="G43" s="3"/>
    </row>
    <row r="44" spans="1:15" x14ac:dyDescent="0.25">
      <c r="A44" t="s">
        <v>43</v>
      </c>
      <c r="B44" s="8">
        <f>B42*B43/1000000</f>
        <v>0</v>
      </c>
      <c r="C44" s="8">
        <f>C42*C43/1000000</f>
        <v>0</v>
      </c>
      <c r="D44" s="8">
        <f t="shared" ref="D44" si="12">D42*D43/1000000</f>
        <v>0</v>
      </c>
      <c r="E44" s="8">
        <f>E42*E43/1000000</f>
        <v>0</v>
      </c>
      <c r="F44" s="3"/>
      <c r="G44" s="3"/>
    </row>
    <row r="45" spans="1:15" x14ac:dyDescent="0.25">
      <c r="A45" t="s">
        <v>44</v>
      </c>
      <c r="B45" s="8">
        <v>0</v>
      </c>
      <c r="C45" s="8">
        <f>C44+C32+C28+C26+C39-C22</f>
        <v>0</v>
      </c>
      <c r="D45" s="8">
        <f>D44+D32+D28+D26+D39-D22</f>
        <v>0</v>
      </c>
      <c r="E45" s="8">
        <f>E44+E32+E28+E26+E39-E22</f>
        <v>0</v>
      </c>
      <c r="F45" s="3"/>
      <c r="G45" s="3"/>
    </row>
    <row r="46" spans="1:15" x14ac:dyDescent="0.25">
      <c r="B46" s="7"/>
      <c r="C46" s="7"/>
      <c r="D46" s="7"/>
      <c r="E46" s="3"/>
      <c r="F46" s="3"/>
      <c r="G46" s="3"/>
    </row>
    <row r="47" spans="1:15" ht="15.75" x14ac:dyDescent="0.25">
      <c r="A47" s="4" t="s">
        <v>45</v>
      </c>
      <c r="B47" s="3"/>
      <c r="C47" s="3"/>
      <c r="D47" s="3"/>
      <c r="E47" s="3"/>
      <c r="F47" s="3"/>
      <c r="G47" s="3"/>
    </row>
    <row r="48" spans="1:15" x14ac:dyDescent="0.25">
      <c r="A48" s="9" t="s">
        <v>46</v>
      </c>
      <c r="B48" s="3"/>
      <c r="C48" s="3"/>
      <c r="D48" s="3"/>
      <c r="E48" s="3"/>
      <c r="F48" s="3"/>
      <c r="G48" s="3"/>
    </row>
    <row r="49" spans="1:16" x14ac:dyDescent="0.25">
      <c r="A49" s="9" t="s">
        <v>47</v>
      </c>
      <c r="B49" s="3">
        <f t="shared" ref="B49:G49" si="13">B47+B48</f>
        <v>0</v>
      </c>
      <c r="C49" s="3">
        <f t="shared" si="13"/>
        <v>0</v>
      </c>
      <c r="D49" s="3">
        <f t="shared" si="13"/>
        <v>0</v>
      </c>
      <c r="E49" s="3">
        <f t="shared" si="13"/>
        <v>0</v>
      </c>
      <c r="F49" s="3">
        <f t="shared" si="13"/>
        <v>0</v>
      </c>
      <c r="G49" s="3">
        <f t="shared" si="13"/>
        <v>0</v>
      </c>
    </row>
    <row r="50" spans="1:16" x14ac:dyDescent="0.25">
      <c r="A50" t="s">
        <v>48</v>
      </c>
      <c r="B50" s="3"/>
      <c r="C50" s="3"/>
      <c r="D50" s="3"/>
      <c r="E50" s="3"/>
      <c r="F50" s="3"/>
      <c r="G50" s="3"/>
    </row>
    <row r="51" spans="1:16" x14ac:dyDescent="0.25">
      <c r="A51" t="s">
        <v>49</v>
      </c>
      <c r="B51" s="3"/>
      <c r="C51" s="3"/>
      <c r="D51" s="3"/>
      <c r="E51" s="3"/>
      <c r="F51" s="3"/>
      <c r="G51" s="3"/>
    </row>
    <row r="52" spans="1:16" x14ac:dyDescent="0.25">
      <c r="A52" t="s">
        <v>50</v>
      </c>
      <c r="B52" s="3"/>
      <c r="C52" s="3"/>
      <c r="D52" s="3"/>
      <c r="E52" s="3"/>
      <c r="F52" s="3"/>
      <c r="G52" s="3"/>
    </row>
    <row r="53" spans="1:16" x14ac:dyDescent="0.25">
      <c r="A53" t="s">
        <v>51</v>
      </c>
      <c r="B53" s="3">
        <f t="shared" ref="B53:G53" si="14">B49+B50+B51+B52</f>
        <v>0</v>
      </c>
      <c r="C53" s="3">
        <f t="shared" si="14"/>
        <v>0</v>
      </c>
      <c r="D53" s="3">
        <f t="shared" si="14"/>
        <v>0</v>
      </c>
      <c r="E53" s="3">
        <f t="shared" si="14"/>
        <v>0</v>
      </c>
      <c r="F53" s="3">
        <f t="shared" si="14"/>
        <v>0</v>
      </c>
      <c r="G53" s="3">
        <f t="shared" si="14"/>
        <v>0</v>
      </c>
    </row>
    <row r="54" spans="1:16" x14ac:dyDescent="0.25">
      <c r="A54" t="s">
        <v>52</v>
      </c>
      <c r="B54" s="3"/>
      <c r="C54" s="3"/>
      <c r="D54" s="3"/>
      <c r="E54" s="3"/>
      <c r="F54" s="3"/>
      <c r="G54" s="3"/>
    </row>
    <row r="55" spans="1:16" x14ac:dyDescent="0.25">
      <c r="A55" t="s">
        <v>53</v>
      </c>
      <c r="B55" s="3">
        <f t="shared" ref="B55:G55" si="15">B53+B54</f>
        <v>0</v>
      </c>
      <c r="C55" s="3">
        <f t="shared" si="15"/>
        <v>0</v>
      </c>
      <c r="D55" s="3">
        <f t="shared" si="15"/>
        <v>0</v>
      </c>
      <c r="E55" s="3">
        <f t="shared" si="15"/>
        <v>0</v>
      </c>
      <c r="F55" s="3">
        <f t="shared" si="15"/>
        <v>0</v>
      </c>
      <c r="G55" s="3">
        <f t="shared" si="15"/>
        <v>0</v>
      </c>
    </row>
    <row r="56" spans="1:16" x14ac:dyDescent="0.25">
      <c r="A56" t="s">
        <v>54</v>
      </c>
      <c r="B56" s="5"/>
      <c r="C56" s="5" t="e">
        <f>C55/B55-1</f>
        <v>#DIV/0!</v>
      </c>
      <c r="D56" s="5" t="e">
        <f t="shared" ref="D56:E56" si="16">D55/C55-1</f>
        <v>#DIV/0!</v>
      </c>
      <c r="E56" s="5" t="e">
        <f t="shared" si="16"/>
        <v>#DIV/0!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6" x14ac:dyDescent="0.25">
      <c r="B57" s="5"/>
      <c r="C57" s="5"/>
      <c r="D57" s="5"/>
      <c r="E57" s="5"/>
      <c r="F57" s="5"/>
      <c r="G57" s="5"/>
    </row>
    <row r="58" spans="1:16" x14ac:dyDescent="0.25">
      <c r="A58" t="s">
        <v>55</v>
      </c>
      <c r="B58" s="7" t="e">
        <f>(B55/B47)*(B47/B19)*(B19/B40)</f>
        <v>#DIV/0!</v>
      </c>
      <c r="C58" s="7" t="e">
        <f>(C55/C47)*(C47/C19)*(C19/C40)</f>
        <v>#DIV/0!</v>
      </c>
      <c r="D58" s="7" t="e">
        <f>(D55/D47)*(D47/D19)*(D19/D40)</f>
        <v>#DIV/0!</v>
      </c>
      <c r="E58" s="7" t="e">
        <f>(E55/E47)*(E47/E19)*(E19/E40)</f>
        <v>#DIV/0!</v>
      </c>
      <c r="F58" s="5"/>
      <c r="G58" s="5"/>
    </row>
    <row r="59" spans="1:16" x14ac:dyDescent="0.25">
      <c r="A59" t="s">
        <v>56</v>
      </c>
      <c r="B59" s="7" t="e">
        <f>B55/B47</f>
        <v>#DIV/0!</v>
      </c>
      <c r="C59" s="7" t="e">
        <f>C55/C47</f>
        <v>#DIV/0!</v>
      </c>
      <c r="D59" s="7" t="e">
        <f>D55/D47</f>
        <v>#DIV/0!</v>
      </c>
      <c r="E59" s="7" t="e">
        <f>E55/E47</f>
        <v>#DIV/0!</v>
      </c>
      <c r="F59" s="3"/>
      <c r="G59" s="3"/>
    </row>
    <row r="60" spans="1:16" x14ac:dyDescent="0.25">
      <c r="A60" t="s">
        <v>57</v>
      </c>
      <c r="B60" s="5" t="e">
        <f>ABS(B50/B47)</f>
        <v>#DIV/0!</v>
      </c>
      <c r="C60" s="5" t="e">
        <f>ABS(C50/C47)</f>
        <v>#DIV/0!</v>
      </c>
      <c r="D60" s="5" t="e">
        <f>ABS(D50/D47)</f>
        <v>#DIV/0!</v>
      </c>
      <c r="E60" s="5" t="e">
        <f>ABS(E50/E47)</f>
        <v>#DIV/0!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6" x14ac:dyDescent="0.25">
      <c r="A61" t="s">
        <v>58</v>
      </c>
      <c r="B61" s="7" t="e">
        <f>ABS(B51/B47)</f>
        <v>#DIV/0!</v>
      </c>
      <c r="C61" s="7" t="e">
        <f>ABS(C51/C47)</f>
        <v>#DIV/0!</v>
      </c>
      <c r="D61" s="7" t="e">
        <f>ABS(D51/D47)</f>
        <v>#DIV/0!</v>
      </c>
      <c r="E61" s="7" t="e">
        <f>ABS(E51/E47)</f>
        <v>#DIV/0!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6" x14ac:dyDescent="0.25">
      <c r="B62" s="3"/>
      <c r="C62" s="3"/>
      <c r="D62" s="3"/>
      <c r="E62" s="3"/>
      <c r="F62" s="3"/>
      <c r="G62" s="3"/>
    </row>
    <row r="63" spans="1:16" x14ac:dyDescent="0.25">
      <c r="A63" t="s">
        <v>59</v>
      </c>
      <c r="B63" s="3"/>
      <c r="C63" s="3"/>
      <c r="D63" s="3"/>
      <c r="E63" s="3"/>
      <c r="F63" s="3">
        <v>0</v>
      </c>
      <c r="G63" s="3">
        <f t="shared" ref="F63:O63" si="17">F63*(1+G64)</f>
        <v>0</v>
      </c>
      <c r="H63" s="10">
        <v>0</v>
      </c>
      <c r="I63" s="10">
        <f t="shared" si="17"/>
        <v>0</v>
      </c>
      <c r="J63" s="10">
        <f t="shared" si="17"/>
        <v>0</v>
      </c>
      <c r="K63" s="10">
        <f t="shared" si="17"/>
        <v>0</v>
      </c>
      <c r="L63" s="10">
        <f t="shared" si="17"/>
        <v>0</v>
      </c>
      <c r="M63" s="10">
        <f t="shared" si="17"/>
        <v>0</v>
      </c>
      <c r="N63" s="10">
        <f t="shared" si="17"/>
        <v>0</v>
      </c>
      <c r="O63" s="10">
        <f t="shared" si="17"/>
        <v>0</v>
      </c>
    </row>
    <row r="64" spans="1:16" x14ac:dyDescent="0.25">
      <c r="B64" s="3"/>
      <c r="C64" s="5" t="e">
        <f>C63/B63-1</f>
        <v>#DIV/0!</v>
      </c>
      <c r="D64" s="5" t="e">
        <f t="shared" ref="D64:E64" si="18">D63/C63-1</f>
        <v>#DIV/0!</v>
      </c>
      <c r="E64" s="5" t="e">
        <f t="shared" si="18"/>
        <v>#DIV/0!</v>
      </c>
      <c r="F64" s="6">
        <v>0.25</v>
      </c>
      <c r="G64" s="6">
        <v>0.2</v>
      </c>
      <c r="H64" s="6">
        <v>0.15</v>
      </c>
      <c r="I64" s="6">
        <v>0.1</v>
      </c>
      <c r="J64" s="6">
        <v>0.08</v>
      </c>
      <c r="K64" s="6">
        <v>0.1</v>
      </c>
      <c r="L64" s="6">
        <v>0.12</v>
      </c>
      <c r="M64" s="6">
        <v>0.13</v>
      </c>
      <c r="N64" s="6">
        <v>0.14000000000000001</v>
      </c>
      <c r="O64" s="6">
        <v>0.15</v>
      </c>
      <c r="P64" s="6"/>
    </row>
    <row r="65" spans="1:16" x14ac:dyDescent="0.25">
      <c r="A65" t="s">
        <v>60</v>
      </c>
      <c r="B65" s="3"/>
      <c r="C65" s="3"/>
      <c r="D65" s="3"/>
      <c r="E65" s="3"/>
      <c r="F65" s="3">
        <f t="shared" ref="F65:O65" ca="1" si="19">-F66*F63</f>
        <v>0</v>
      </c>
      <c r="G65" s="3">
        <f t="shared" ca="1" si="19"/>
        <v>0</v>
      </c>
      <c r="H65" s="10">
        <f t="shared" ca="1" si="19"/>
        <v>0</v>
      </c>
      <c r="I65" s="10">
        <f t="shared" ca="1" si="19"/>
        <v>0</v>
      </c>
      <c r="J65" s="10">
        <f t="shared" ca="1" si="19"/>
        <v>0</v>
      </c>
      <c r="K65" s="10">
        <f ca="1">-K66*K63</f>
        <v>0</v>
      </c>
      <c r="L65" s="10">
        <f t="shared" ca="1" si="19"/>
        <v>0</v>
      </c>
      <c r="M65" s="10">
        <f t="shared" ca="1" si="19"/>
        <v>0</v>
      </c>
      <c r="N65" s="10">
        <f t="shared" ca="1" si="19"/>
        <v>0</v>
      </c>
      <c r="O65" s="10">
        <f t="shared" ca="1" si="19"/>
        <v>0</v>
      </c>
    </row>
    <row r="66" spans="1:16" x14ac:dyDescent="0.25">
      <c r="B66" s="3"/>
      <c r="C66" s="5" t="e">
        <f t="shared" ref="C66:E66" si="20">ABS(C65/C$63)</f>
        <v>#DIV/0!</v>
      </c>
      <c r="D66" s="5" t="e">
        <f t="shared" si="20"/>
        <v>#DIV/0!</v>
      </c>
      <c r="E66" s="5" t="e">
        <f t="shared" si="20"/>
        <v>#DIV/0!</v>
      </c>
      <c r="F66" s="6">
        <f ca="1">RANDBETWEEN(55,65)/100</f>
        <v>0.65</v>
      </c>
      <c r="G66" s="6">
        <f t="shared" ref="G66:O66" ca="1" si="21">RANDBETWEEN(55,65)/100</f>
        <v>0.59</v>
      </c>
      <c r="H66" s="6">
        <f t="shared" ca="1" si="21"/>
        <v>0.59</v>
      </c>
      <c r="I66" s="6">
        <f t="shared" ca="1" si="21"/>
        <v>0.64</v>
      </c>
      <c r="J66" s="6">
        <f t="shared" ca="1" si="21"/>
        <v>0.56000000000000005</v>
      </c>
      <c r="K66" s="6">
        <f t="shared" ca="1" si="21"/>
        <v>0.6</v>
      </c>
      <c r="L66" s="6">
        <f t="shared" ca="1" si="21"/>
        <v>0.59</v>
      </c>
      <c r="M66" s="6">
        <f t="shared" ca="1" si="21"/>
        <v>0.65</v>
      </c>
      <c r="N66" s="6">
        <f t="shared" ca="1" si="21"/>
        <v>0.63</v>
      </c>
      <c r="O66" s="6">
        <f t="shared" ca="1" si="21"/>
        <v>0.61</v>
      </c>
      <c r="P66" s="6"/>
    </row>
    <row r="67" spans="1:16" x14ac:dyDescent="0.25">
      <c r="A67" t="s">
        <v>61</v>
      </c>
      <c r="B67" s="3"/>
      <c r="C67" s="3"/>
      <c r="D67" s="3"/>
      <c r="E67" s="3"/>
      <c r="F67" s="3">
        <f t="shared" ref="F67:O67" ca="1" si="22">-F68*F63</f>
        <v>0</v>
      </c>
      <c r="G67" s="3">
        <f t="shared" ca="1" si="22"/>
        <v>0</v>
      </c>
      <c r="H67" s="10">
        <f t="shared" ca="1" si="22"/>
        <v>0</v>
      </c>
      <c r="I67" s="10">
        <f t="shared" ca="1" si="22"/>
        <v>0</v>
      </c>
      <c r="J67" s="10">
        <f t="shared" ca="1" si="22"/>
        <v>0</v>
      </c>
      <c r="K67" s="10">
        <f t="shared" ca="1" si="22"/>
        <v>0</v>
      </c>
      <c r="L67" s="10">
        <f t="shared" ca="1" si="22"/>
        <v>0</v>
      </c>
      <c r="M67" s="10">
        <f t="shared" ca="1" si="22"/>
        <v>0</v>
      </c>
      <c r="N67" s="10">
        <f t="shared" ca="1" si="22"/>
        <v>0</v>
      </c>
      <c r="O67" s="10">
        <f t="shared" ca="1" si="22"/>
        <v>0</v>
      </c>
    </row>
    <row r="68" spans="1:16" x14ac:dyDescent="0.25">
      <c r="B68" s="3"/>
      <c r="C68" s="5" t="e">
        <f t="shared" ref="C68:E68" si="23">ABS(C67/C$63)</f>
        <v>#DIV/0!</v>
      </c>
      <c r="D68" s="5" t="e">
        <f t="shared" si="23"/>
        <v>#DIV/0!</v>
      </c>
      <c r="E68" s="5" t="e">
        <f t="shared" si="23"/>
        <v>#DIV/0!</v>
      </c>
      <c r="F68" s="6">
        <f ca="1">RANDBETWEEN(9,13)/100</f>
        <v>0.09</v>
      </c>
      <c r="G68" s="6">
        <f t="shared" ref="G68:O68" ca="1" si="24">RANDBETWEEN(9,13)/100</f>
        <v>0.09</v>
      </c>
      <c r="H68" s="6">
        <f t="shared" ca="1" si="24"/>
        <v>0.13</v>
      </c>
      <c r="I68" s="6">
        <f t="shared" ca="1" si="24"/>
        <v>0.09</v>
      </c>
      <c r="J68" s="6">
        <f t="shared" ca="1" si="24"/>
        <v>0.12</v>
      </c>
      <c r="K68" s="6">
        <f t="shared" ca="1" si="24"/>
        <v>0.09</v>
      </c>
      <c r="L68" s="6">
        <f t="shared" ca="1" si="24"/>
        <v>0.12</v>
      </c>
      <c r="M68" s="6">
        <f t="shared" ca="1" si="24"/>
        <v>0.11</v>
      </c>
      <c r="N68" s="6">
        <f t="shared" ca="1" si="24"/>
        <v>0.13</v>
      </c>
      <c r="O68" s="6">
        <f t="shared" ca="1" si="24"/>
        <v>0.12</v>
      </c>
      <c r="P68" s="6"/>
    </row>
    <row r="69" spans="1:16" x14ac:dyDescent="0.25">
      <c r="A69" t="s">
        <v>62</v>
      </c>
      <c r="B69" s="3"/>
      <c r="C69" s="3"/>
      <c r="D69" s="3"/>
      <c r="E69" s="3"/>
      <c r="F69" s="3">
        <f t="shared" ref="F69:O69" ca="1" si="25">-F70*F63</f>
        <v>0</v>
      </c>
      <c r="G69" s="3">
        <f t="shared" ca="1" si="25"/>
        <v>0</v>
      </c>
      <c r="H69" s="10">
        <f t="shared" ca="1" si="25"/>
        <v>0</v>
      </c>
      <c r="I69" s="10">
        <f t="shared" ca="1" si="25"/>
        <v>0</v>
      </c>
      <c r="J69" s="10">
        <f t="shared" ca="1" si="25"/>
        <v>0</v>
      </c>
      <c r="K69" s="10">
        <f t="shared" ca="1" si="25"/>
        <v>0</v>
      </c>
      <c r="L69" s="10">
        <f t="shared" ca="1" si="25"/>
        <v>0</v>
      </c>
      <c r="M69" s="10">
        <f t="shared" ca="1" si="25"/>
        <v>0</v>
      </c>
      <c r="N69" s="10">
        <f t="shared" ca="1" si="25"/>
        <v>0</v>
      </c>
      <c r="O69" s="10">
        <f t="shared" ca="1" si="25"/>
        <v>0</v>
      </c>
    </row>
    <row r="70" spans="1:16" x14ac:dyDescent="0.25">
      <c r="B70" s="3"/>
      <c r="C70" s="5" t="e">
        <f t="shared" ref="C70:E70" si="26">ABS(C69/C$63)</f>
        <v>#DIV/0!</v>
      </c>
      <c r="D70" s="5" t="e">
        <f t="shared" si="26"/>
        <v>#DIV/0!</v>
      </c>
      <c r="E70" s="5" t="e">
        <f t="shared" si="26"/>
        <v>#DIV/0!</v>
      </c>
      <c r="F70" s="6">
        <f ca="1">RANDBETWEEN(18,22)/100</f>
        <v>0.21</v>
      </c>
      <c r="G70" s="6">
        <f t="shared" ref="G70:O70" ca="1" si="27">RANDBETWEEN(18,22)/100</f>
        <v>0.18</v>
      </c>
      <c r="H70" s="6">
        <f t="shared" ca="1" si="27"/>
        <v>0.22</v>
      </c>
      <c r="I70" s="6">
        <f t="shared" ca="1" si="27"/>
        <v>0.22</v>
      </c>
      <c r="J70" s="6">
        <f t="shared" ca="1" si="27"/>
        <v>0.2</v>
      </c>
      <c r="K70" s="6">
        <f t="shared" ca="1" si="27"/>
        <v>0.2</v>
      </c>
      <c r="L70" s="6">
        <f t="shared" ca="1" si="27"/>
        <v>0.19</v>
      </c>
      <c r="M70" s="6">
        <f t="shared" ca="1" si="27"/>
        <v>0.22</v>
      </c>
      <c r="N70" s="6">
        <f t="shared" ca="1" si="27"/>
        <v>0.2</v>
      </c>
      <c r="O70" s="6">
        <f t="shared" ca="1" si="27"/>
        <v>0.19</v>
      </c>
      <c r="P70" s="6"/>
    </row>
    <row r="71" spans="1:16" ht="15.75" x14ac:dyDescent="0.25">
      <c r="A71" s="4" t="s">
        <v>63</v>
      </c>
      <c r="B71" s="3">
        <f t="shared" ref="B71:O71" si="28">B63+B65+B67+B69</f>
        <v>0</v>
      </c>
      <c r="C71" s="3">
        <f t="shared" si="28"/>
        <v>0</v>
      </c>
      <c r="D71" s="3">
        <f t="shared" si="28"/>
        <v>0</v>
      </c>
      <c r="E71" s="3">
        <f t="shared" si="28"/>
        <v>0</v>
      </c>
      <c r="F71" s="3">
        <f t="shared" ca="1" si="28"/>
        <v>0</v>
      </c>
      <c r="G71" s="3">
        <f t="shared" ca="1" si="28"/>
        <v>0</v>
      </c>
      <c r="H71" s="3">
        <f t="shared" ca="1" si="28"/>
        <v>0</v>
      </c>
      <c r="I71" s="3">
        <f t="shared" ca="1" si="28"/>
        <v>0</v>
      </c>
      <c r="J71" s="3">
        <f t="shared" ca="1" si="28"/>
        <v>0</v>
      </c>
      <c r="K71" s="3">
        <f t="shared" ca="1" si="28"/>
        <v>0</v>
      </c>
      <c r="L71" s="3">
        <f t="shared" ca="1" si="28"/>
        <v>0</v>
      </c>
      <c r="M71" s="3">
        <f t="shared" ca="1" si="28"/>
        <v>0</v>
      </c>
      <c r="N71" s="3">
        <f t="shared" ca="1" si="28"/>
        <v>0</v>
      </c>
      <c r="O71" s="3">
        <f t="shared" ca="1" si="28"/>
        <v>0</v>
      </c>
    </row>
    <row r="72" spans="1:16" x14ac:dyDescent="0.25">
      <c r="A72" t="s">
        <v>64</v>
      </c>
      <c r="B72" s="3"/>
      <c r="C72" s="3"/>
      <c r="D72" s="3"/>
      <c r="E72" s="3"/>
      <c r="F72" s="3">
        <f ca="1">-F$71*F73</f>
        <v>0</v>
      </c>
      <c r="G72" s="3">
        <f t="shared" ref="G72:O72" ca="1" si="29">-G$71*G73</f>
        <v>0</v>
      </c>
      <c r="H72" s="3">
        <f t="shared" ca="1" si="29"/>
        <v>0</v>
      </c>
      <c r="I72" s="3">
        <f t="shared" ca="1" si="29"/>
        <v>0</v>
      </c>
      <c r="J72" s="3">
        <f t="shared" ca="1" si="29"/>
        <v>0</v>
      </c>
      <c r="K72" s="3">
        <f t="shared" ca="1" si="29"/>
        <v>0</v>
      </c>
      <c r="L72" s="3">
        <f t="shared" ca="1" si="29"/>
        <v>0</v>
      </c>
      <c r="M72" s="3">
        <f t="shared" ca="1" si="29"/>
        <v>0</v>
      </c>
      <c r="N72" s="3">
        <f t="shared" ca="1" si="29"/>
        <v>0</v>
      </c>
      <c r="O72" s="3">
        <f t="shared" ca="1" si="29"/>
        <v>0</v>
      </c>
    </row>
    <row r="73" spans="1:16" x14ac:dyDescent="0.25">
      <c r="B73" s="3"/>
      <c r="C73" s="7" t="e">
        <f t="shared" ref="C73:E73" si="30">ABS(C72/C$63)</f>
        <v>#DIV/0!</v>
      </c>
      <c r="D73" s="7" t="e">
        <f t="shared" si="30"/>
        <v>#DIV/0!</v>
      </c>
      <c r="E73" s="7" t="e">
        <f t="shared" si="30"/>
        <v>#DIV/0!</v>
      </c>
      <c r="F73" s="6">
        <f ca="1">RANDBETWEEN(0,2)/100</f>
        <v>0.02</v>
      </c>
      <c r="G73" s="6">
        <f t="shared" ref="G73:O73" ca="1" si="31">RANDBETWEEN(0,2)/100</f>
        <v>0</v>
      </c>
      <c r="H73" s="6">
        <f t="shared" ca="1" si="31"/>
        <v>0.01</v>
      </c>
      <c r="I73" s="6">
        <f t="shared" ca="1" si="31"/>
        <v>0.02</v>
      </c>
      <c r="J73" s="6">
        <f t="shared" ca="1" si="31"/>
        <v>0</v>
      </c>
      <c r="K73" s="6">
        <f t="shared" ca="1" si="31"/>
        <v>0</v>
      </c>
      <c r="L73" s="6">
        <f t="shared" ca="1" si="31"/>
        <v>0</v>
      </c>
      <c r="M73" s="6">
        <f t="shared" ca="1" si="31"/>
        <v>0.02</v>
      </c>
      <c r="N73" s="6">
        <f t="shared" ca="1" si="31"/>
        <v>0</v>
      </c>
      <c r="O73" s="6">
        <f t="shared" ca="1" si="31"/>
        <v>0</v>
      </c>
      <c r="P73" s="6"/>
    </row>
    <row r="74" spans="1:16" x14ac:dyDescent="0.25">
      <c r="A74" t="s">
        <v>65</v>
      </c>
      <c r="B74" s="3"/>
      <c r="C74" s="3"/>
      <c r="D74" s="3"/>
      <c r="E74" s="3"/>
      <c r="F74" s="3">
        <f ca="1">F$71*F75</f>
        <v>0</v>
      </c>
      <c r="G74" s="3">
        <f t="shared" ref="G74:O74" ca="1" si="32">G$71*G75</f>
        <v>0</v>
      </c>
      <c r="H74" s="3">
        <f t="shared" ca="1" si="32"/>
        <v>0</v>
      </c>
      <c r="I74" s="3">
        <f t="shared" ca="1" si="32"/>
        <v>0</v>
      </c>
      <c r="J74" s="3">
        <f t="shared" ca="1" si="32"/>
        <v>0</v>
      </c>
      <c r="K74" s="3">
        <f t="shared" ca="1" si="32"/>
        <v>0</v>
      </c>
      <c r="L74" s="3">
        <f t="shared" ca="1" si="32"/>
        <v>0</v>
      </c>
      <c r="M74" s="3">
        <f t="shared" ca="1" si="32"/>
        <v>0</v>
      </c>
      <c r="N74" s="3">
        <f t="shared" ca="1" si="32"/>
        <v>0</v>
      </c>
      <c r="O74" s="3">
        <f t="shared" ca="1" si="32"/>
        <v>0</v>
      </c>
    </row>
    <row r="75" spans="1:16" x14ac:dyDescent="0.25">
      <c r="B75" s="3"/>
      <c r="C75" s="7" t="e">
        <f t="shared" ref="C75:E75" si="33">ABS(C74/C$63)</f>
        <v>#DIV/0!</v>
      </c>
      <c r="D75" s="7" t="e">
        <f t="shared" si="33"/>
        <v>#DIV/0!</v>
      </c>
      <c r="E75" s="7" t="e">
        <f t="shared" si="33"/>
        <v>#DIV/0!</v>
      </c>
      <c r="F75" s="6">
        <f ca="1">RANDBETWEEN(0,0.2)/100</f>
        <v>0</v>
      </c>
      <c r="G75" s="6">
        <f t="shared" ref="G75:O75" ca="1" si="34">RANDBETWEEN(0,0.2)/100</f>
        <v>0</v>
      </c>
      <c r="H75" s="6">
        <f t="shared" ca="1" si="34"/>
        <v>0</v>
      </c>
      <c r="I75" s="6">
        <f t="shared" ca="1" si="34"/>
        <v>0</v>
      </c>
      <c r="J75" s="6">
        <f t="shared" ca="1" si="34"/>
        <v>0</v>
      </c>
      <c r="K75" s="6">
        <f t="shared" ca="1" si="34"/>
        <v>0</v>
      </c>
      <c r="L75" s="6">
        <f t="shared" ca="1" si="34"/>
        <v>0</v>
      </c>
      <c r="M75" s="6">
        <f t="shared" ca="1" si="34"/>
        <v>0</v>
      </c>
      <c r="N75" s="6">
        <f t="shared" ca="1" si="34"/>
        <v>0</v>
      </c>
      <c r="O75" s="6">
        <f t="shared" ca="1" si="34"/>
        <v>0</v>
      </c>
      <c r="P75" s="6"/>
    </row>
    <row r="76" spans="1:16" x14ac:dyDescent="0.25">
      <c r="A76" t="s">
        <v>66</v>
      </c>
      <c r="B76" s="3"/>
      <c r="C76" s="3"/>
      <c r="D76" s="3"/>
      <c r="E76" s="3"/>
      <c r="F76" s="3">
        <f ca="1">F$71*-F77</f>
        <v>0</v>
      </c>
      <c r="G76" s="3">
        <f t="shared" ref="G76:O76" ca="1" si="35">G$71*-G77</f>
        <v>0</v>
      </c>
      <c r="H76" s="3">
        <f t="shared" ca="1" si="35"/>
        <v>0</v>
      </c>
      <c r="I76" s="3">
        <f t="shared" ca="1" si="35"/>
        <v>0</v>
      </c>
      <c r="J76" s="3">
        <f t="shared" ca="1" si="35"/>
        <v>0</v>
      </c>
      <c r="K76" s="3">
        <f t="shared" ca="1" si="35"/>
        <v>0</v>
      </c>
      <c r="L76" s="3">
        <f t="shared" ca="1" si="35"/>
        <v>0</v>
      </c>
      <c r="M76" s="3">
        <f t="shared" ca="1" si="35"/>
        <v>0</v>
      </c>
      <c r="N76" s="3">
        <f t="shared" ca="1" si="35"/>
        <v>0</v>
      </c>
      <c r="O76" s="3">
        <f t="shared" ca="1" si="35"/>
        <v>0</v>
      </c>
    </row>
    <row r="77" spans="1:16" x14ac:dyDescent="0.25">
      <c r="B77" s="3"/>
      <c r="C77" s="7" t="e">
        <f t="shared" ref="C77:E77" si="36">ABS(C76/C$63)</f>
        <v>#DIV/0!</v>
      </c>
      <c r="D77" s="7" t="e">
        <f t="shared" si="36"/>
        <v>#DIV/0!</v>
      </c>
      <c r="E77" s="7" t="e">
        <f t="shared" si="36"/>
        <v>#DIV/0!</v>
      </c>
      <c r="F77" s="11">
        <f ca="1">RANDBETWEEN(1,2)/100</f>
        <v>0.02</v>
      </c>
      <c r="G77" s="11">
        <f t="shared" ref="G77:O77" ca="1" si="37">RANDBETWEEN(1,2)/100</f>
        <v>0.01</v>
      </c>
      <c r="H77" s="11">
        <f t="shared" ca="1" si="37"/>
        <v>0.01</v>
      </c>
      <c r="I77" s="11">
        <f t="shared" ca="1" si="37"/>
        <v>0.01</v>
      </c>
      <c r="J77" s="11">
        <f t="shared" ca="1" si="37"/>
        <v>0.01</v>
      </c>
      <c r="K77" s="11">
        <f t="shared" ca="1" si="37"/>
        <v>0.02</v>
      </c>
      <c r="L77" s="11">
        <f t="shared" ca="1" si="37"/>
        <v>0.02</v>
      </c>
      <c r="M77" s="11">
        <f t="shared" ca="1" si="37"/>
        <v>0.01</v>
      </c>
      <c r="N77" s="11">
        <f t="shared" ca="1" si="37"/>
        <v>0.02</v>
      </c>
      <c r="O77" s="11">
        <f t="shared" ca="1" si="37"/>
        <v>0.02</v>
      </c>
      <c r="P77" s="6"/>
    </row>
    <row r="78" spans="1:16" x14ac:dyDescent="0.25">
      <c r="A78" t="s">
        <v>67</v>
      </c>
      <c r="B78" s="3">
        <v>0</v>
      </c>
      <c r="C78" s="3">
        <v>0</v>
      </c>
      <c r="D78" s="3">
        <v>0</v>
      </c>
      <c r="E78" s="3">
        <v>2401</v>
      </c>
      <c r="F78" s="3">
        <f ca="1">F71*F79</f>
        <v>0</v>
      </c>
      <c r="G78" s="3">
        <f t="shared" ref="G78:O78" ca="1" si="38">G71*G79</f>
        <v>0</v>
      </c>
      <c r="H78" s="3">
        <f t="shared" ca="1" si="38"/>
        <v>0</v>
      </c>
      <c r="I78" s="3">
        <f t="shared" ca="1" si="38"/>
        <v>0</v>
      </c>
      <c r="J78" s="3">
        <f t="shared" ca="1" si="38"/>
        <v>0</v>
      </c>
      <c r="K78" s="3">
        <f t="shared" ca="1" si="38"/>
        <v>0</v>
      </c>
      <c r="L78" s="3">
        <f t="shared" ca="1" si="38"/>
        <v>0</v>
      </c>
      <c r="M78" s="3">
        <f t="shared" ca="1" si="38"/>
        <v>0</v>
      </c>
      <c r="N78" s="3">
        <f t="shared" ca="1" si="38"/>
        <v>0</v>
      </c>
      <c r="O78" s="3">
        <f t="shared" ca="1" si="38"/>
        <v>0</v>
      </c>
    </row>
    <row r="79" spans="1:16" x14ac:dyDescent="0.25">
      <c r="B79" s="3"/>
      <c r="C79" s="7" t="e">
        <f t="shared" ref="C79:E79" si="39">ABS(C78/C$63)</f>
        <v>#DIV/0!</v>
      </c>
      <c r="D79" s="7" t="e">
        <f t="shared" si="39"/>
        <v>#DIV/0!</v>
      </c>
      <c r="E79" s="7" t="e">
        <f t="shared" si="39"/>
        <v>#DIV/0!</v>
      </c>
      <c r="F79" s="11">
        <f ca="1">RANDBETWEEN(0,1)/100</f>
        <v>0.01</v>
      </c>
      <c r="G79" s="11">
        <f t="shared" ref="G79:O79" ca="1" si="40">RANDBETWEEN(0,1)/100</f>
        <v>0</v>
      </c>
      <c r="H79" s="11">
        <f t="shared" ca="1" si="40"/>
        <v>0</v>
      </c>
      <c r="I79" s="11">
        <f t="shared" ca="1" si="40"/>
        <v>0</v>
      </c>
      <c r="J79" s="11">
        <f t="shared" ca="1" si="40"/>
        <v>0.01</v>
      </c>
      <c r="K79" s="11">
        <f t="shared" ca="1" si="40"/>
        <v>0.01</v>
      </c>
      <c r="L79" s="11">
        <f t="shared" ca="1" si="40"/>
        <v>0.01</v>
      </c>
      <c r="M79" s="11">
        <f t="shared" ca="1" si="40"/>
        <v>0.01</v>
      </c>
      <c r="N79" s="11">
        <f t="shared" ca="1" si="40"/>
        <v>0</v>
      </c>
      <c r="O79" s="11">
        <f t="shared" ca="1" si="40"/>
        <v>0.01</v>
      </c>
      <c r="P79" s="6"/>
    </row>
    <row r="80" spans="1:16" x14ac:dyDescent="0.25">
      <c r="A80" t="s">
        <v>68</v>
      </c>
      <c r="B80" s="3"/>
      <c r="C80" s="3"/>
      <c r="D80" s="3"/>
      <c r="E80" s="3"/>
      <c r="F80" s="3">
        <f ca="1">-F71*F81</f>
        <v>0</v>
      </c>
      <c r="G80" s="3">
        <f t="shared" ref="G80:O80" ca="1" si="41">-G71*G81</f>
        <v>0</v>
      </c>
      <c r="H80" s="3">
        <f t="shared" ca="1" si="41"/>
        <v>0</v>
      </c>
      <c r="I80" s="3">
        <f t="shared" ca="1" si="41"/>
        <v>0</v>
      </c>
      <c r="J80" s="3">
        <f t="shared" ca="1" si="41"/>
        <v>0</v>
      </c>
      <c r="K80" s="3">
        <f t="shared" ca="1" si="41"/>
        <v>0</v>
      </c>
      <c r="L80" s="3">
        <f t="shared" ca="1" si="41"/>
        <v>0</v>
      </c>
      <c r="M80" s="3">
        <f t="shared" ca="1" si="41"/>
        <v>0</v>
      </c>
      <c r="N80" s="3">
        <f t="shared" ca="1" si="41"/>
        <v>0</v>
      </c>
      <c r="O80" s="3">
        <f t="shared" ca="1" si="41"/>
        <v>0</v>
      </c>
    </row>
    <row r="81" spans="1:16" x14ac:dyDescent="0.25">
      <c r="B81" s="3"/>
      <c r="C81" s="7" t="e">
        <f t="shared" ref="C81:E81" si="42">ABS(C80/C$63)</f>
        <v>#DIV/0!</v>
      </c>
      <c r="D81" s="7" t="e">
        <f t="shared" si="42"/>
        <v>#DIV/0!</v>
      </c>
      <c r="E81" s="7" t="e">
        <f t="shared" si="42"/>
        <v>#DIV/0!</v>
      </c>
      <c r="F81" s="6">
        <f ca="1">RANDBETWEEN(0,10)/100</f>
        <v>7.0000000000000007E-2</v>
      </c>
      <c r="G81" s="6">
        <f t="shared" ref="G81:O81" ca="1" si="43">RANDBETWEEN(0,10)/100</f>
        <v>0</v>
      </c>
      <c r="H81" s="6">
        <f t="shared" ca="1" si="43"/>
        <v>0.05</v>
      </c>
      <c r="I81" s="6">
        <f t="shared" ca="1" si="43"/>
        <v>0.09</v>
      </c>
      <c r="J81" s="6">
        <f t="shared" ca="1" si="43"/>
        <v>0.02</v>
      </c>
      <c r="K81" s="6">
        <f t="shared" ca="1" si="43"/>
        <v>0.09</v>
      </c>
      <c r="L81" s="6">
        <f t="shared" ca="1" si="43"/>
        <v>0.04</v>
      </c>
      <c r="M81" s="6">
        <f t="shared" ca="1" si="43"/>
        <v>0</v>
      </c>
      <c r="N81" s="6">
        <f t="shared" ca="1" si="43"/>
        <v>0.04</v>
      </c>
      <c r="O81" s="6">
        <f t="shared" ca="1" si="43"/>
        <v>0.1</v>
      </c>
      <c r="P81" s="6"/>
    </row>
    <row r="82" spans="1:16" ht="15.75" x14ac:dyDescent="0.25">
      <c r="A82" s="4" t="s">
        <v>69</v>
      </c>
      <c r="B82" s="3">
        <f t="shared" ref="B82:O82" si="44">B71+B72+B74+B76+B78+B80</f>
        <v>0</v>
      </c>
      <c r="C82" s="3">
        <f t="shared" si="44"/>
        <v>0</v>
      </c>
      <c r="D82" s="3">
        <f t="shared" si="44"/>
        <v>0</v>
      </c>
      <c r="E82" s="3">
        <f t="shared" si="44"/>
        <v>2401</v>
      </c>
      <c r="F82" s="3">
        <f t="shared" ca="1" si="44"/>
        <v>0</v>
      </c>
      <c r="G82" s="3">
        <f t="shared" ca="1" si="44"/>
        <v>0</v>
      </c>
      <c r="H82" s="3">
        <f t="shared" ca="1" si="44"/>
        <v>0</v>
      </c>
      <c r="I82" s="3">
        <f t="shared" ca="1" si="44"/>
        <v>0</v>
      </c>
      <c r="J82" s="3">
        <f t="shared" ca="1" si="44"/>
        <v>0</v>
      </c>
      <c r="K82" s="3">
        <f t="shared" ca="1" si="44"/>
        <v>0</v>
      </c>
      <c r="L82" s="3">
        <f t="shared" ca="1" si="44"/>
        <v>0</v>
      </c>
      <c r="M82" s="3">
        <f t="shared" ca="1" si="44"/>
        <v>0</v>
      </c>
      <c r="N82" s="3">
        <f t="shared" ca="1" si="44"/>
        <v>0</v>
      </c>
      <c r="O82" s="3">
        <f t="shared" ca="1" si="44"/>
        <v>0</v>
      </c>
      <c r="P82" s="10">
        <f ca="1">(AVERAGE(B82:O82)*(1+P83))/0.09-0.07</f>
        <v>1905.4855555555557</v>
      </c>
    </row>
    <row r="83" spans="1:16" ht="15.75" x14ac:dyDescent="0.25">
      <c r="A83" s="4"/>
      <c r="B83" s="3"/>
      <c r="C83" s="5" t="e">
        <f>C82/B82-1</f>
        <v>#DIV/0!</v>
      </c>
      <c r="D83" s="5" t="e">
        <f t="shared" ref="D83:L83" si="45">D82/C82-1</f>
        <v>#DIV/0!</v>
      </c>
      <c r="E83" s="5" t="e">
        <f t="shared" si="45"/>
        <v>#DIV/0!</v>
      </c>
      <c r="F83" s="5">
        <f t="shared" ca="1" si="45"/>
        <v>-1</v>
      </c>
      <c r="G83" s="5" t="e">
        <f t="shared" ca="1" si="45"/>
        <v>#DIV/0!</v>
      </c>
      <c r="H83" s="5" t="e">
        <f t="shared" ca="1" si="45"/>
        <v>#DIV/0!</v>
      </c>
      <c r="I83" s="5" t="e">
        <f t="shared" ca="1" si="45"/>
        <v>#DIV/0!</v>
      </c>
      <c r="J83" s="5" t="e">
        <f t="shared" ca="1" si="45"/>
        <v>#DIV/0!</v>
      </c>
      <c r="K83" s="5" t="e">
        <f t="shared" ca="1" si="45"/>
        <v>#DIV/0!</v>
      </c>
      <c r="L83" s="5" t="e">
        <f t="shared" ca="1" si="45"/>
        <v>#DIV/0!</v>
      </c>
      <c r="M83" s="5" t="e">
        <f ca="1">M82/L82-1</f>
        <v>#DIV/0!</v>
      </c>
      <c r="N83" s="5" t="e">
        <f t="shared" ref="N83:O83" ca="1" si="46">N82/M82-1</f>
        <v>#DIV/0!</v>
      </c>
      <c r="O83" s="5" t="e">
        <f t="shared" ca="1" si="46"/>
        <v>#DIV/0!</v>
      </c>
      <c r="P83" s="6"/>
    </row>
    <row r="84" spans="1:16" ht="15.75" x14ac:dyDescent="0.25">
      <c r="A84" s="4"/>
      <c r="B84" s="3"/>
      <c r="C84" s="5"/>
      <c r="D84" s="5"/>
      <c r="E84" s="5"/>
      <c r="F84" s="8">
        <v>1</v>
      </c>
      <c r="G84" s="8">
        <v>2</v>
      </c>
      <c r="H84" s="8">
        <v>3</v>
      </c>
      <c r="I84" s="8">
        <v>4</v>
      </c>
      <c r="J84" s="8">
        <v>5</v>
      </c>
      <c r="K84" s="8">
        <v>6</v>
      </c>
      <c r="L84" s="8">
        <v>7</v>
      </c>
      <c r="M84" s="8">
        <v>8</v>
      </c>
      <c r="N84" s="8">
        <v>9</v>
      </c>
      <c r="O84" s="8">
        <v>10</v>
      </c>
      <c r="P84" s="8"/>
    </row>
    <row r="85" spans="1:16" x14ac:dyDescent="0.25">
      <c r="A85" t="s">
        <v>70</v>
      </c>
      <c r="B85" s="5"/>
      <c r="C85" s="5"/>
      <c r="D85" s="5"/>
      <c r="E85" s="5"/>
      <c r="F85" s="6">
        <v>0.1</v>
      </c>
      <c r="G85" s="6">
        <v>0.1</v>
      </c>
      <c r="H85" s="6">
        <v>0.08</v>
      </c>
      <c r="I85" s="6">
        <v>7.0000000000000007E-2</v>
      </c>
      <c r="J85" s="6">
        <v>7.0000000000000007E-2</v>
      </c>
      <c r="K85" s="6">
        <v>0.08</v>
      </c>
      <c r="L85" s="6">
        <v>0.08</v>
      </c>
      <c r="M85" s="6">
        <v>7.0000000000000007E-2</v>
      </c>
      <c r="N85" s="6">
        <v>7.0000000000000007E-2</v>
      </c>
      <c r="O85" s="6">
        <v>7.0000000000000007E-2</v>
      </c>
      <c r="P85" s="6"/>
    </row>
    <row r="86" spans="1:16" x14ac:dyDescent="0.25">
      <c r="A86" t="s">
        <v>71</v>
      </c>
      <c r="B86" s="3"/>
      <c r="C86" s="5"/>
      <c r="D86" s="5"/>
      <c r="E86" s="5"/>
      <c r="F86" s="8">
        <f ca="1">F82/(1+F85)^F84</f>
        <v>0</v>
      </c>
      <c r="G86" s="8">
        <f t="shared" ref="G86:O86" ca="1" si="47">G82/(1+G85)^G84</f>
        <v>0</v>
      </c>
      <c r="H86" s="8">
        <f t="shared" ca="1" si="47"/>
        <v>0</v>
      </c>
      <c r="I86" s="8">
        <f t="shared" ca="1" si="47"/>
        <v>0</v>
      </c>
      <c r="J86" s="8">
        <f t="shared" ca="1" si="47"/>
        <v>0</v>
      </c>
      <c r="K86" s="8">
        <f t="shared" ca="1" si="47"/>
        <v>0</v>
      </c>
      <c r="L86" s="8">
        <f t="shared" ca="1" si="47"/>
        <v>0</v>
      </c>
      <c r="M86" s="8">
        <f t="shared" ca="1" si="47"/>
        <v>0</v>
      </c>
      <c r="N86" s="8">
        <f t="shared" ca="1" si="47"/>
        <v>0</v>
      </c>
      <c r="O86" s="8">
        <f t="shared" ca="1" si="47"/>
        <v>0</v>
      </c>
      <c r="P86" s="8">
        <f ca="1">P82</f>
        <v>1905.4855555555557</v>
      </c>
    </row>
    <row r="87" spans="1:16" ht="15.75" x14ac:dyDescent="0.25">
      <c r="A87" s="4" t="s">
        <v>72</v>
      </c>
      <c r="B87" s="3"/>
      <c r="C87" s="5"/>
      <c r="D87" s="5"/>
      <c r="E87" s="12">
        <f ca="1">SUM(F86:P86)</f>
        <v>1905.4855555555557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x14ac:dyDescent="0.25">
      <c r="A88" s="4" t="s">
        <v>73</v>
      </c>
      <c r="B88" s="3"/>
      <c r="C88" s="5"/>
      <c r="D88" s="5"/>
      <c r="E88" s="5" t="e">
        <f ca="1">E87/E45-1</f>
        <v>#DIV/0!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.75" x14ac:dyDescent="0.25">
      <c r="A89" s="4"/>
      <c r="B89" s="3"/>
      <c r="C89" s="5"/>
      <c r="D89" s="5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B90" s="3"/>
      <c r="C90" s="3"/>
      <c r="D90" s="3"/>
      <c r="E90" s="3"/>
      <c r="F90" s="5"/>
      <c r="G90" s="3"/>
    </row>
    <row r="91" spans="1:16" x14ac:dyDescent="0.25">
      <c r="A91" t="s">
        <v>74</v>
      </c>
      <c r="B91" s="3"/>
      <c r="C91" s="3"/>
      <c r="D91" s="3"/>
      <c r="E91" s="3"/>
      <c r="F91" s="3"/>
      <c r="G91" s="3"/>
    </row>
    <row r="92" spans="1:16" x14ac:dyDescent="0.25">
      <c r="A92" t="s">
        <v>75</v>
      </c>
      <c r="B92" s="3"/>
      <c r="C92" s="3"/>
      <c r="D92" s="3"/>
      <c r="E92" s="3"/>
      <c r="F92" s="3"/>
      <c r="G92" s="3"/>
    </row>
    <row r="93" spans="1:16" x14ac:dyDescent="0.25">
      <c r="A93" t="s">
        <v>76</v>
      </c>
      <c r="B93" s="3"/>
      <c r="C93" s="3"/>
      <c r="D93" s="3"/>
      <c r="E93" s="3"/>
      <c r="F93" s="3"/>
      <c r="G93" s="3"/>
    </row>
    <row r="94" spans="1:16" x14ac:dyDescent="0.25">
      <c r="A94" t="s">
        <v>77</v>
      </c>
      <c r="B94" s="3"/>
      <c r="C94" s="3"/>
      <c r="D94" s="3"/>
      <c r="E94" s="3"/>
      <c r="F94" s="3"/>
      <c r="G94" s="3"/>
    </row>
    <row r="95" spans="1:16" ht="15.75" x14ac:dyDescent="0.25">
      <c r="A95" s="4" t="s">
        <v>78</v>
      </c>
      <c r="B95" s="13">
        <f t="shared" ref="B95:G95" si="48">SUM(B91:B94)</f>
        <v>0</v>
      </c>
      <c r="C95" s="13">
        <f t="shared" si="48"/>
        <v>0</v>
      </c>
      <c r="D95" s="3">
        <f t="shared" si="48"/>
        <v>0</v>
      </c>
      <c r="E95" s="3">
        <f t="shared" si="48"/>
        <v>0</v>
      </c>
      <c r="F95" s="3">
        <f t="shared" si="48"/>
        <v>0</v>
      </c>
      <c r="G95" s="3">
        <f t="shared" si="48"/>
        <v>0</v>
      </c>
    </row>
    <row r="96" spans="1:16" x14ac:dyDescent="0.25">
      <c r="B96" s="3"/>
      <c r="C96" s="5" t="e">
        <f>C95/B95-1</f>
        <v>#DIV/0!</v>
      </c>
      <c r="D96" s="5" t="e">
        <f t="shared" ref="D96:E96" si="49">D95/C95-1</f>
        <v>#DIV/0!</v>
      </c>
      <c r="E96" s="5" t="e">
        <f t="shared" si="49"/>
        <v>#DIV/0!</v>
      </c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5">
      <c r="A97" t="s">
        <v>79</v>
      </c>
      <c r="B97" s="3"/>
      <c r="C97" s="3"/>
      <c r="D97" s="3"/>
      <c r="E97" s="3"/>
      <c r="F97" s="3"/>
      <c r="G97" s="3"/>
    </row>
    <row r="98" spans="1:15" x14ac:dyDescent="0.25">
      <c r="A98" t="s">
        <v>34</v>
      </c>
      <c r="B98" s="3"/>
      <c r="C98" s="3"/>
      <c r="D98" s="3"/>
      <c r="E98" s="3"/>
      <c r="F98" s="3"/>
      <c r="G98" s="3"/>
    </row>
    <row r="99" spans="1:15" x14ac:dyDescent="0.25">
      <c r="A99" t="s">
        <v>80</v>
      </c>
      <c r="B99" s="3"/>
      <c r="C99" s="3"/>
      <c r="D99" s="3"/>
      <c r="E99" s="3"/>
      <c r="F99" s="3"/>
      <c r="G99" s="3"/>
    </row>
    <row r="100" spans="1:15" x14ac:dyDescent="0.25">
      <c r="A100" t="s">
        <v>81</v>
      </c>
      <c r="B100" s="3"/>
      <c r="C100" s="3"/>
      <c r="D100" s="3"/>
      <c r="E100" s="3"/>
      <c r="F100" s="3"/>
      <c r="G100" s="3"/>
    </row>
    <row r="101" spans="1:15" x14ac:dyDescent="0.25">
      <c r="A101" t="s">
        <v>82</v>
      </c>
      <c r="B101" s="3"/>
      <c r="C101" s="3"/>
      <c r="D101" s="3"/>
      <c r="E101" s="3"/>
      <c r="F101" s="3"/>
      <c r="G101" s="3"/>
    </row>
    <row r="102" spans="1:15" x14ac:dyDescent="0.25">
      <c r="A102" t="s">
        <v>83</v>
      </c>
      <c r="B102" s="3"/>
      <c r="C102" s="3"/>
      <c r="D102" s="3"/>
      <c r="E102" s="3"/>
      <c r="F102" s="3"/>
      <c r="G102" s="3"/>
    </row>
    <row r="103" spans="1:15" x14ac:dyDescent="0.25">
      <c r="A103" t="s">
        <v>84</v>
      </c>
      <c r="B103" s="3"/>
      <c r="C103" s="3"/>
      <c r="D103" s="3"/>
      <c r="E103" s="3"/>
      <c r="F103" s="3"/>
      <c r="G103" s="3"/>
    </row>
    <row r="104" spans="1:15" x14ac:dyDescent="0.25">
      <c r="A104" t="s">
        <v>80</v>
      </c>
      <c r="B104" s="3"/>
      <c r="C104" s="3"/>
      <c r="D104" s="3"/>
      <c r="E104" s="3"/>
      <c r="F104" s="3"/>
      <c r="G104" s="3"/>
    </row>
    <row r="105" spans="1:15" ht="15.75" x14ac:dyDescent="0.25">
      <c r="A105" s="4" t="s">
        <v>85</v>
      </c>
      <c r="B105" s="13">
        <f t="shared" ref="B105:G105" si="50">SUM(B97:B104)</f>
        <v>0</v>
      </c>
      <c r="C105" s="13">
        <f t="shared" si="50"/>
        <v>0</v>
      </c>
      <c r="D105" s="3">
        <f t="shared" si="50"/>
        <v>0</v>
      </c>
      <c r="E105" s="3">
        <f t="shared" si="50"/>
        <v>0</v>
      </c>
      <c r="F105" s="3">
        <f t="shared" si="50"/>
        <v>0</v>
      </c>
      <c r="G105" s="3">
        <f t="shared" si="50"/>
        <v>0</v>
      </c>
    </row>
    <row r="106" spans="1:15" x14ac:dyDescent="0.25">
      <c r="C106" s="5" t="e">
        <f>C105/B105-1</f>
        <v>#DIV/0!</v>
      </c>
      <c r="D106" s="5" t="e">
        <f t="shared" ref="D106:E106" si="51">D105/C105-1</f>
        <v>#DIV/0!</v>
      </c>
      <c r="E106" s="5" t="e">
        <f t="shared" si="51"/>
        <v>#DIV/0!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C107" s="3"/>
    </row>
    <row r="108" spans="1:15" x14ac:dyDescent="0.25">
      <c r="C108" s="3"/>
    </row>
    <row r="109" spans="1:15" x14ac:dyDescent="0.25">
      <c r="C109" s="3"/>
    </row>
    <row r="110" spans="1:15" x14ac:dyDescent="0.25">
      <c r="C110" s="3"/>
    </row>
    <row r="111" spans="1:15" x14ac:dyDescent="0.25">
      <c r="C111" s="3"/>
    </row>
    <row r="112" spans="1:15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</sheetData>
  <pageMargins left="0.7" right="0.7" top="0.75" bottom="0.75" header="0.3" footer="0.3"/>
  <ignoredErrors>
    <ignoredError sqref="C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2022-11-22T13:37:40Z</dcterms:created>
  <dcterms:modified xsi:type="dcterms:W3CDTF">2022-11-22T13:51:20Z</dcterms:modified>
</cp:coreProperties>
</file>