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demik\Semester 5\Pengolahan Sinyal Digital\Proyek\"/>
    </mc:Choice>
  </mc:AlternateContent>
  <xr:revisionPtr revIDLastSave="0" documentId="13_ncr:1_{62C55347-BC78-43A8-81C0-B9792BAF2A7E}" xr6:coauthVersionLast="47" xr6:coauthVersionMax="47" xr10:uidLastSave="{00000000-0000-0000-0000-000000000000}"/>
  <bookViews>
    <workbookView xWindow="-108" yWindow="-108" windowWidth="23256" windowHeight="12720" xr2:uid="{E2BC2EF8-3A28-4146-AB4D-36D4AE0CA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10" i="1"/>
  <c r="C7" i="1"/>
  <c r="C14" i="1" s="1"/>
  <c r="I5" i="1"/>
  <c r="C13" i="1"/>
  <c r="N7" i="1" l="1"/>
  <c r="N32" i="1" s="1"/>
  <c r="C16" i="1"/>
  <c r="I6" i="1"/>
  <c r="N10" i="1" l="1"/>
  <c r="N55" i="1"/>
  <c r="N45" i="1"/>
  <c r="N38" i="1"/>
  <c r="N49" i="1"/>
  <c r="N20" i="1"/>
  <c r="N33" i="1"/>
  <c r="N35" i="1"/>
  <c r="N43" i="1"/>
  <c r="N23" i="1"/>
  <c r="N37" i="1"/>
  <c r="N24" i="1"/>
  <c r="N18" i="1"/>
  <c r="N59" i="1"/>
  <c r="N28" i="1"/>
  <c r="N40" i="1"/>
  <c r="N51" i="1"/>
  <c r="N26" i="1"/>
  <c r="N21" i="1"/>
  <c r="N17" i="1"/>
  <c r="N12" i="1"/>
  <c r="N52" i="1"/>
  <c r="N47" i="1"/>
  <c r="N14" i="1"/>
  <c r="N56" i="1"/>
  <c r="N57" i="1"/>
  <c r="N16" i="1"/>
  <c r="N44" i="1"/>
  <c r="N31" i="1"/>
  <c r="N39" i="1"/>
  <c r="N25" i="1"/>
  <c r="N11" i="1"/>
  <c r="N13" i="1"/>
  <c r="N42" i="1"/>
  <c r="N53" i="1"/>
  <c r="N34" i="1"/>
  <c r="N50" i="1"/>
  <c r="N48" i="1"/>
  <c r="N22" i="1"/>
  <c r="N19" i="1"/>
  <c r="N27" i="1"/>
  <c r="N58" i="1"/>
  <c r="N15" i="1"/>
  <c r="N30" i="1"/>
  <c r="N46" i="1"/>
  <c r="N54" i="1"/>
  <c r="N60" i="1"/>
  <c r="N41" i="1"/>
  <c r="N29" i="1"/>
  <c r="N36" i="1"/>
  <c r="C15" i="1"/>
  <c r="C19" i="1" s="1"/>
  <c r="E59" i="1" l="1"/>
  <c r="E32" i="1"/>
  <c r="E36" i="1"/>
  <c r="E49" i="1"/>
  <c r="E30" i="1"/>
  <c r="E48" i="1"/>
  <c r="E44" i="1"/>
  <c r="E57" i="1"/>
  <c r="E28" i="1"/>
  <c r="E38" i="1"/>
  <c r="E47" i="1"/>
  <c r="E52" i="1"/>
  <c r="E27" i="1"/>
  <c r="E40" i="1"/>
  <c r="E23" i="1"/>
  <c r="E41" i="1"/>
  <c r="E55" i="1"/>
  <c r="E37" i="1"/>
  <c r="E43" i="1"/>
  <c r="E54" i="1"/>
  <c r="E42" i="1"/>
  <c r="E39" i="1"/>
  <c r="E46" i="1"/>
  <c r="E34" i="1"/>
  <c r="E25" i="1"/>
  <c r="E58" i="1"/>
  <c r="E53" i="1"/>
  <c r="E31" i="1"/>
  <c r="E26" i="1"/>
  <c r="E33" i="1"/>
  <c r="E24" i="1"/>
  <c r="E60" i="1"/>
  <c r="E45" i="1"/>
  <c r="E29" i="1"/>
  <c r="E51" i="1"/>
  <c r="E50" i="1"/>
  <c r="C20" i="1"/>
  <c r="D25" i="1" s="1"/>
  <c r="E56" i="1"/>
  <c r="E35" i="1"/>
  <c r="F25" i="1" l="1"/>
  <c r="D48" i="1"/>
  <c r="F48" i="1" s="1"/>
  <c r="D31" i="1"/>
  <c r="F31" i="1" s="1"/>
  <c r="D58" i="1"/>
  <c r="F58" i="1" s="1"/>
  <c r="D24" i="1"/>
  <c r="F24" i="1" s="1"/>
  <c r="D33" i="1"/>
  <c r="F33" i="1" s="1"/>
  <c r="D36" i="1"/>
  <c r="F36" i="1" s="1"/>
  <c r="D40" i="1"/>
  <c r="F40" i="1" s="1"/>
  <c r="D41" i="1"/>
  <c r="F41" i="1" s="1"/>
  <c r="D54" i="1"/>
  <c r="F54" i="1" s="1"/>
  <c r="D57" i="1"/>
  <c r="F57" i="1" s="1"/>
  <c r="D46" i="1"/>
  <c r="F46" i="1" s="1"/>
  <c r="D50" i="1"/>
  <c r="F50" i="1" s="1"/>
  <c r="D44" i="1"/>
  <c r="F44" i="1" s="1"/>
  <c r="D34" i="1"/>
  <c r="F34" i="1" s="1"/>
  <c r="D39" i="1"/>
  <c r="F39" i="1" s="1"/>
  <c r="D59" i="1"/>
  <c r="F59" i="1" s="1"/>
  <c r="D51" i="1"/>
  <c r="F51" i="1" s="1"/>
  <c r="D27" i="1"/>
  <c r="F27" i="1" s="1"/>
  <c r="D60" i="1"/>
  <c r="F60" i="1" s="1"/>
  <c r="D26" i="1"/>
  <c r="F26" i="1" s="1"/>
  <c r="D49" i="1"/>
  <c r="F49" i="1" s="1"/>
  <c r="D28" i="1"/>
  <c r="F28" i="1" s="1"/>
  <c r="D52" i="1"/>
  <c r="F52" i="1" s="1"/>
  <c r="D30" i="1"/>
  <c r="F30" i="1" s="1"/>
  <c r="D38" i="1"/>
  <c r="F38" i="1" s="1"/>
  <c r="D23" i="1"/>
  <c r="F23" i="1" s="1"/>
  <c r="D29" i="1"/>
  <c r="F29" i="1" s="1"/>
  <c r="D35" i="1"/>
  <c r="F35" i="1" s="1"/>
  <c r="D53" i="1"/>
  <c r="F53" i="1" s="1"/>
  <c r="D42" i="1"/>
  <c r="F42" i="1" s="1"/>
  <c r="D45" i="1"/>
  <c r="F45" i="1" s="1"/>
  <c r="D37" i="1"/>
  <c r="F37" i="1" s="1"/>
  <c r="D32" i="1"/>
  <c r="F32" i="1" s="1"/>
  <c r="D56" i="1"/>
  <c r="F56" i="1" s="1"/>
  <c r="D43" i="1"/>
  <c r="F43" i="1" s="1"/>
  <c r="D55" i="1"/>
  <c r="F55" i="1" s="1"/>
  <c r="D47" i="1"/>
  <c r="F47" i="1" s="1"/>
  <c r="N8" i="1" l="1" a="1"/>
  <c r="N8" i="1" s="1"/>
  <c r="J10" i="1" a="1"/>
  <c r="J10" i="1" s="1"/>
  <c r="K10" i="1" s="1"/>
  <c r="J20" i="1" a="1"/>
  <c r="J20" i="1" s="1"/>
  <c r="K20" i="1" s="1"/>
  <c r="J32" i="1" a="1"/>
  <c r="J32" i="1" s="1"/>
  <c r="K32" i="1" s="1"/>
  <c r="J44" i="1" a="1"/>
  <c r="J44" i="1" s="1"/>
  <c r="K44" i="1" s="1"/>
  <c r="J56" i="1" a="1"/>
  <c r="J56" i="1" s="1"/>
  <c r="K56" i="1" s="1"/>
  <c r="J34" i="1" a="1"/>
  <c r="J34" i="1" s="1"/>
  <c r="K34" i="1" s="1"/>
  <c r="J47" i="1" a="1"/>
  <c r="J47" i="1" s="1"/>
  <c r="K47" i="1" s="1"/>
  <c r="J59" i="1" a="1"/>
  <c r="J59" i="1" s="1"/>
  <c r="K59" i="1" s="1"/>
  <c r="J21" i="1" a="1"/>
  <c r="J21" i="1" s="1"/>
  <c r="K21" i="1" s="1"/>
  <c r="J33" i="1" a="1"/>
  <c r="J33" i="1" s="1"/>
  <c r="K33" i="1" s="1"/>
  <c r="J45" i="1" a="1"/>
  <c r="J45" i="1" s="1"/>
  <c r="K45" i="1" s="1"/>
  <c r="J57" i="1" a="1"/>
  <c r="J57" i="1" s="1"/>
  <c r="K57" i="1" s="1"/>
  <c r="J22" i="1" a="1"/>
  <c r="J22" i="1" s="1"/>
  <c r="K22" i="1" s="1"/>
  <c r="J58" i="1" a="1"/>
  <c r="J58" i="1" s="1"/>
  <c r="K58" i="1" s="1"/>
  <c r="J35" i="1" a="1"/>
  <c r="J35" i="1" s="1"/>
  <c r="K35" i="1" s="1"/>
  <c r="J48" i="1" a="1"/>
  <c r="J48" i="1" s="1"/>
  <c r="K48" i="1" s="1"/>
  <c r="J11" i="1" a="1"/>
  <c r="J11" i="1" s="1"/>
  <c r="K11" i="1" s="1"/>
  <c r="J12" i="1" a="1"/>
  <c r="J12" i="1" s="1"/>
  <c r="K12" i="1" s="1"/>
  <c r="J24" i="1" a="1"/>
  <c r="J24" i="1" s="1"/>
  <c r="K24" i="1" s="1"/>
  <c r="J13" i="1" a="1"/>
  <c r="J13" i="1" s="1"/>
  <c r="K13" i="1" s="1"/>
  <c r="J25" i="1" a="1"/>
  <c r="J25" i="1" s="1"/>
  <c r="K25" i="1" s="1"/>
  <c r="J37" i="1" a="1"/>
  <c r="J37" i="1" s="1"/>
  <c r="K37" i="1" s="1"/>
  <c r="J49" i="1" a="1"/>
  <c r="J49" i="1" s="1"/>
  <c r="K49" i="1" s="1"/>
  <c r="J50" i="1" a="1"/>
  <c r="J50" i="1" s="1"/>
  <c r="K50" i="1" s="1"/>
  <c r="J54" i="1" a="1"/>
  <c r="J54" i="1" s="1"/>
  <c r="K54" i="1" s="1"/>
  <c r="J14" i="1" a="1"/>
  <c r="J14" i="1" s="1"/>
  <c r="K14" i="1" s="1"/>
  <c r="J26" i="1" a="1"/>
  <c r="J26" i="1" s="1"/>
  <c r="K26" i="1" s="1"/>
  <c r="J38" i="1" a="1"/>
  <c r="J38" i="1" s="1"/>
  <c r="K38" i="1" s="1"/>
  <c r="J42" i="1" a="1"/>
  <c r="J42" i="1" s="1"/>
  <c r="K42" i="1" s="1"/>
  <c r="J15" i="1" a="1"/>
  <c r="J15" i="1" s="1"/>
  <c r="K15" i="1" s="1"/>
  <c r="J27" i="1" a="1"/>
  <c r="J27" i="1" s="1"/>
  <c r="K27" i="1" s="1"/>
  <c r="J39" i="1" a="1"/>
  <c r="J39" i="1" s="1"/>
  <c r="K39" i="1" s="1"/>
  <c r="J51" i="1" a="1"/>
  <c r="J51" i="1" s="1"/>
  <c r="K51" i="1" s="1"/>
  <c r="J52" i="1" a="1"/>
  <c r="J52" i="1" s="1"/>
  <c r="K52" i="1" s="1"/>
  <c r="J29" i="1" a="1"/>
  <c r="J29" i="1" s="1"/>
  <c r="K29" i="1" s="1"/>
  <c r="J53" i="1" a="1"/>
  <c r="J53" i="1" s="1"/>
  <c r="K53" i="1" s="1"/>
  <c r="J18" i="1" a="1"/>
  <c r="J18" i="1" s="1"/>
  <c r="K18" i="1" s="1"/>
  <c r="J6" i="1" a="1"/>
  <c r="J6" i="1" s="1"/>
  <c r="K6" i="1" s="1"/>
  <c r="J60" i="1" a="1"/>
  <c r="J60" i="1" s="1"/>
  <c r="K60" i="1" s="1"/>
  <c r="J16" i="1" a="1"/>
  <c r="J16" i="1" s="1"/>
  <c r="K16" i="1" s="1"/>
  <c r="J28" i="1" a="1"/>
  <c r="J28" i="1" s="1"/>
  <c r="K28" i="1" s="1"/>
  <c r="J40" i="1" a="1"/>
  <c r="J40" i="1" s="1"/>
  <c r="K40" i="1" s="1"/>
  <c r="J17" i="1" a="1"/>
  <c r="J17" i="1" s="1"/>
  <c r="K17" i="1" s="1"/>
  <c r="J41" i="1" a="1"/>
  <c r="J41" i="1" s="1"/>
  <c r="K41" i="1" s="1"/>
  <c r="J30" i="1" a="1"/>
  <c r="J30" i="1" s="1"/>
  <c r="K30" i="1" s="1"/>
  <c r="J36" i="1" a="1"/>
  <c r="J36" i="1" s="1"/>
  <c r="K36" i="1" s="1"/>
  <c r="J19" i="1" a="1"/>
  <c r="J19" i="1" s="1"/>
  <c r="K19" i="1" s="1"/>
  <c r="J31" i="1" a="1"/>
  <c r="J31" i="1" s="1"/>
  <c r="K31" i="1" s="1"/>
  <c r="J43" i="1" a="1"/>
  <c r="J43" i="1" s="1"/>
  <c r="K43" i="1" s="1"/>
  <c r="J55" i="1" a="1"/>
  <c r="J55" i="1" s="1"/>
  <c r="K55" i="1" s="1"/>
  <c r="J5" i="1" a="1"/>
  <c r="J5" i="1" s="1"/>
  <c r="K5" i="1" s="1"/>
  <c r="J46" i="1" a="1"/>
  <c r="J46" i="1" s="1"/>
  <c r="K46" i="1" s="1"/>
  <c r="J23" i="1" a="1"/>
  <c r="J23" i="1" s="1"/>
  <c r="K23" i="1" s="1"/>
  <c r="O11" i="1" l="1"/>
  <c r="O23" i="1"/>
  <c r="O35" i="1"/>
  <c r="O47" i="1"/>
  <c r="O59" i="1"/>
  <c r="O24" i="1"/>
  <c r="O48" i="1"/>
  <c r="O12" i="1"/>
  <c r="O13" i="1"/>
  <c r="O25" i="1"/>
  <c r="O37" i="1"/>
  <c r="O49" i="1"/>
  <c r="O10" i="1"/>
  <c r="O14" i="1"/>
  <c r="O26" i="1"/>
  <c r="O38" i="1"/>
  <c r="O50" i="1"/>
  <c r="O15" i="1"/>
  <c r="O27" i="1"/>
  <c r="O39" i="1"/>
  <c r="O51" i="1"/>
  <c r="O16" i="1"/>
  <c r="O28" i="1"/>
  <c r="O40" i="1"/>
  <c r="O52" i="1"/>
  <c r="O45" i="1"/>
  <c r="O17" i="1"/>
  <c r="O29" i="1"/>
  <c r="O41" i="1"/>
  <c r="O53" i="1"/>
  <c r="O55" i="1"/>
  <c r="O33" i="1"/>
  <c r="O18" i="1"/>
  <c r="O30" i="1"/>
  <c r="O42" i="1"/>
  <c r="O54" i="1"/>
  <c r="O57" i="1"/>
  <c r="O19" i="1"/>
  <c r="O31" i="1"/>
  <c r="O43" i="1"/>
  <c r="O20" i="1"/>
  <c r="O32" i="1"/>
  <c r="O44" i="1"/>
  <c r="O56" i="1"/>
  <c r="O21" i="1"/>
  <c r="O22" i="1"/>
  <c r="O34" i="1"/>
  <c r="O46" i="1"/>
  <c r="O58" i="1"/>
  <c r="O36" i="1"/>
  <c r="O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<sst xmlns="http://schemas.openxmlformats.org/spreadsheetml/2006/main" count="38" uniqueCount="34">
  <si>
    <t>Spesifikasi LPF Analog</t>
  </si>
  <si>
    <t>Nilai</t>
  </si>
  <si>
    <t>As &lt;=</t>
  </si>
  <si>
    <t>F pass</t>
  </si>
  <si>
    <t>F stop</t>
  </si>
  <si>
    <t>Fs</t>
  </si>
  <si>
    <t>Filter LPF Ideal Digital Hasil Sampling</t>
  </si>
  <si>
    <t>ωp</t>
  </si>
  <si>
    <t>ω</t>
  </si>
  <si>
    <t>ωs</t>
  </si>
  <si>
    <t>ωc</t>
  </si>
  <si>
    <r>
      <t xml:space="preserve">F </t>
    </r>
    <r>
      <rPr>
        <i/>
        <sz val="11"/>
        <color theme="1"/>
        <rFont val="Calibri"/>
        <family val="2"/>
        <scheme val="minor"/>
      </rPr>
      <t>cut off</t>
    </r>
  </si>
  <si>
    <t>Transisi</t>
  </si>
  <si>
    <t>Windows</t>
  </si>
  <si>
    <t>Hamming</t>
  </si>
  <si>
    <t>M</t>
  </si>
  <si>
    <t>alpha</t>
  </si>
  <si>
    <t>Penghitungan filter</t>
  </si>
  <si>
    <t>n</t>
  </si>
  <si>
    <t>h(n)</t>
  </si>
  <si>
    <t>w(n)</t>
  </si>
  <si>
    <t>bn</t>
  </si>
  <si>
    <t>Verifikasi Spektrum Pada Titik Spesifikasi</t>
  </si>
  <si>
    <t>|H(ω)|^2</t>
  </si>
  <si>
    <t>10log(|H(ω)|^2)</t>
  </si>
  <si>
    <t>Passband edge</t>
  </si>
  <si>
    <t>Stopband edge</t>
  </si>
  <si>
    <t>Penguatan Filter Pada Banyak Titik Frekuensi</t>
  </si>
  <si>
    <t>k</t>
  </si>
  <si>
    <t>Verifikasi dengan sinyal x(n) = cos (wcn)</t>
  </si>
  <si>
    <t>|H(ωc)|^2</t>
  </si>
  <si>
    <t>wc</t>
  </si>
  <si>
    <t>x(n)</t>
  </si>
  <si>
    <t>y(n)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</si>
</sst>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Kurva Spektrum Low Pass Filter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Sheet1!$I$10:$I$60</c:f>
              <c:numCache>
                <c:formatCode>General</c:formatCode>
                <c:ptCount val="51"/>
                <c:pt idx="0">
                  <c:v>0</c:v>
                </c:pt>
                <c:pt idx="1">
                  <c:v>6.1599855952741041E-2</c:v>
                </c:pt>
                <c:pt idx="2">
                  <c:v>0.12319971190548208</c:v>
                </c:pt>
                <c:pt idx="3">
                  <c:v>0.18479956785822313</c:v>
                </c:pt>
                <c:pt idx="4">
                  <c:v>0.24639942381096416</c:v>
                </c:pt>
                <c:pt idx="5">
                  <c:v>0.30799927976370522</c:v>
                </c:pt>
                <c:pt idx="6">
                  <c:v>0.36959913571644626</c:v>
                </c:pt>
                <c:pt idx="7">
                  <c:v>0.43119899166918729</c:v>
                </c:pt>
                <c:pt idx="8">
                  <c:v>0.49279884762192833</c:v>
                </c:pt>
                <c:pt idx="9">
                  <c:v>0.55439870357466936</c:v>
                </c:pt>
                <c:pt idx="10">
                  <c:v>0.61599855952741045</c:v>
                </c:pt>
                <c:pt idx="11">
                  <c:v>0.67759841548015143</c:v>
                </c:pt>
                <c:pt idx="12">
                  <c:v>0.73919827143289252</c:v>
                </c:pt>
                <c:pt idx="13">
                  <c:v>0.80079812738563361</c:v>
                </c:pt>
                <c:pt idx="14">
                  <c:v>0.86239798333837459</c:v>
                </c:pt>
                <c:pt idx="15">
                  <c:v>0.92399783929111556</c:v>
                </c:pt>
                <c:pt idx="16">
                  <c:v>0.98559769524385665</c:v>
                </c:pt>
                <c:pt idx="17">
                  <c:v>1.0471975511965979</c:v>
                </c:pt>
                <c:pt idx="18">
                  <c:v>1.1087974071493387</c:v>
                </c:pt>
                <c:pt idx="19">
                  <c:v>1.1703972631020798</c:v>
                </c:pt>
                <c:pt idx="20">
                  <c:v>1.2319971190548209</c:v>
                </c:pt>
                <c:pt idx="21">
                  <c:v>1.293596975007562</c:v>
                </c:pt>
                <c:pt idx="22">
                  <c:v>1.3551968309603029</c:v>
                </c:pt>
                <c:pt idx="23">
                  <c:v>1.4167966869130439</c:v>
                </c:pt>
                <c:pt idx="24">
                  <c:v>1.478396542865785</c:v>
                </c:pt>
                <c:pt idx="25">
                  <c:v>1.5399963988185261</c:v>
                </c:pt>
                <c:pt idx="26">
                  <c:v>1.6015962547712672</c:v>
                </c:pt>
                <c:pt idx="27">
                  <c:v>1.6631961107240081</c:v>
                </c:pt>
                <c:pt idx="28">
                  <c:v>1.7247959666767492</c:v>
                </c:pt>
                <c:pt idx="29">
                  <c:v>1.7863958226294903</c:v>
                </c:pt>
                <c:pt idx="30">
                  <c:v>1.8479956785822311</c:v>
                </c:pt>
                <c:pt idx="31">
                  <c:v>1.9095955345349722</c:v>
                </c:pt>
                <c:pt idx="32">
                  <c:v>1.9711953904877133</c:v>
                </c:pt>
                <c:pt idx="33">
                  <c:v>2.0327952464404544</c:v>
                </c:pt>
                <c:pt idx="34">
                  <c:v>2.0943951023931957</c:v>
                </c:pt>
                <c:pt idx="35">
                  <c:v>2.1559949583459366</c:v>
                </c:pt>
                <c:pt idx="36">
                  <c:v>2.2175948142986774</c:v>
                </c:pt>
                <c:pt idx="37">
                  <c:v>2.2791946702514188</c:v>
                </c:pt>
                <c:pt idx="38">
                  <c:v>2.3407945262041596</c:v>
                </c:pt>
                <c:pt idx="39">
                  <c:v>2.4023943821569005</c:v>
                </c:pt>
                <c:pt idx="40">
                  <c:v>2.4639942381096418</c:v>
                </c:pt>
                <c:pt idx="41">
                  <c:v>2.5255940940623827</c:v>
                </c:pt>
                <c:pt idx="42">
                  <c:v>2.587193950015124</c:v>
                </c:pt>
                <c:pt idx="43">
                  <c:v>2.6487938059678648</c:v>
                </c:pt>
                <c:pt idx="44">
                  <c:v>2.7103936619206057</c:v>
                </c:pt>
                <c:pt idx="45">
                  <c:v>2.771993517873347</c:v>
                </c:pt>
                <c:pt idx="46">
                  <c:v>2.8335933738260879</c:v>
                </c:pt>
                <c:pt idx="47">
                  <c:v>2.8951932297788292</c:v>
                </c:pt>
                <c:pt idx="48">
                  <c:v>2.9567930857315701</c:v>
                </c:pt>
                <c:pt idx="49">
                  <c:v>3.0183929416843109</c:v>
                </c:pt>
                <c:pt idx="50">
                  <c:v>3.0799927976370522</c:v>
                </c:pt>
              </c:numCache>
            </c:numRef>
          </c:cat>
          <c:val>
            <c:numRef>
              <c:f>Sheet1!$K$10:$K$60</c:f>
              <c:numCache>
                <c:formatCode>General</c:formatCode>
                <c:ptCount val="51"/>
                <c:pt idx="0">
                  <c:v>-1.4467256085889103E-2</c:v>
                </c:pt>
                <c:pt idx="1">
                  <c:v>-5.2823550749358707E-3</c:v>
                </c:pt>
                <c:pt idx="2">
                  <c:v>8.9912956451624095E-3</c:v>
                </c:pt>
                <c:pt idx="3">
                  <c:v>9.5618664540735171E-3</c:v>
                </c:pt>
                <c:pt idx="4">
                  <c:v>3.7302801451693699E-3</c:v>
                </c:pt>
                <c:pt idx="5">
                  <c:v>1.1823229797008682E-2</c:v>
                </c:pt>
                <c:pt idx="6">
                  <c:v>1.3605196931708004E-3</c:v>
                </c:pt>
                <c:pt idx="7">
                  <c:v>-0.16976252394151489</c:v>
                </c:pt>
                <c:pt idx="8">
                  <c:v>-0.7412336943444422</c:v>
                </c:pt>
                <c:pt idx="9">
                  <c:v>-1.9934742637674896</c:v>
                </c:pt>
                <c:pt idx="10">
                  <c:v>-4.2118417512526172</c:v>
                </c:pt>
                <c:pt idx="11">
                  <c:v>-7.702559993425389</c:v>
                </c:pt>
                <c:pt idx="12">
                  <c:v>-12.868156068378456</c:v>
                </c:pt>
                <c:pt idx="13">
                  <c:v>-20.405695738263454</c:v>
                </c:pt>
                <c:pt idx="14">
                  <c:v>-32.073381320116084</c:v>
                </c:pt>
                <c:pt idx="15">
                  <c:v>-61.766296105314538</c:v>
                </c:pt>
                <c:pt idx="16">
                  <c:v>-54.542338608770969</c:v>
                </c:pt>
                <c:pt idx="17">
                  <c:v>-72.555271155731603</c:v>
                </c:pt>
                <c:pt idx="18">
                  <c:v>-62.134996501717232</c:v>
                </c:pt>
                <c:pt idx="19">
                  <c:v>-58.804145470849882</c:v>
                </c:pt>
                <c:pt idx="20">
                  <c:v>-66.323798153690589</c:v>
                </c:pt>
                <c:pt idx="21">
                  <c:v>-57.909562725382372</c:v>
                </c:pt>
                <c:pt idx="22">
                  <c:v>-58.660665375723646</c:v>
                </c:pt>
                <c:pt idx="23">
                  <c:v>-64.892151695747998</c:v>
                </c:pt>
                <c:pt idx="24">
                  <c:v>-57.139881951823099</c:v>
                </c:pt>
                <c:pt idx="25">
                  <c:v>-62.144602237605355</c:v>
                </c:pt>
                <c:pt idx="26">
                  <c:v>-61.285113242573004</c:v>
                </c:pt>
                <c:pt idx="27">
                  <c:v>-57.999874317936893</c:v>
                </c:pt>
                <c:pt idx="28">
                  <c:v>-67.133934890912229</c:v>
                </c:pt>
                <c:pt idx="29">
                  <c:v>-59.521167079339207</c:v>
                </c:pt>
                <c:pt idx="30">
                  <c:v>-60.012225908964382</c:v>
                </c:pt>
                <c:pt idx="31">
                  <c:v>-67.111946925769601</c:v>
                </c:pt>
                <c:pt idx="32">
                  <c:v>-59.079415490570788</c:v>
                </c:pt>
                <c:pt idx="33">
                  <c:v>-63.242779170966301</c:v>
                </c:pt>
                <c:pt idx="34">
                  <c:v>-63.60419615015347</c:v>
                </c:pt>
                <c:pt idx="35">
                  <c:v>-59.626626252796832</c:v>
                </c:pt>
                <c:pt idx="36">
                  <c:v>-67.60191925494982</c:v>
                </c:pt>
                <c:pt idx="37">
                  <c:v>-61.447366087334821</c:v>
                </c:pt>
                <c:pt idx="38">
                  <c:v>-61.108328390648836</c:v>
                </c:pt>
                <c:pt idx="39">
                  <c:v>-68.833139006008992</c:v>
                </c:pt>
                <c:pt idx="40">
                  <c:v>-60.522004301163399</c:v>
                </c:pt>
                <c:pt idx="41">
                  <c:v>-63.668557633401093</c:v>
                </c:pt>
                <c:pt idx="42">
                  <c:v>-65.420189960869777</c:v>
                </c:pt>
                <c:pt idx="43">
                  <c:v>-60.563283088875309</c:v>
                </c:pt>
                <c:pt idx="44">
                  <c:v>-67.416107138654098</c:v>
                </c:pt>
                <c:pt idx="45">
                  <c:v>-62.752458137994665</c:v>
                </c:pt>
                <c:pt idx="46">
                  <c:v>-61.512304456211233</c:v>
                </c:pt>
                <c:pt idx="47">
                  <c:v>-69.716261023715617</c:v>
                </c:pt>
                <c:pt idx="48">
                  <c:v>-61.312958048519079</c:v>
                </c:pt>
                <c:pt idx="49">
                  <c:v>-63.485149823152483</c:v>
                </c:pt>
                <c:pt idx="50">
                  <c:v>-66.679958624222223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5-47ED-889A-F6853DC8B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08184"/>
        <c:axId val="889408512"/>
      </c:lineChart>
      <c:catAx>
        <c:axId val="88940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08512"/>
        <c:crosses val="autoZero"/>
        <c:auto val="1"/>
        <c:lblAlgn val="ctr"/>
        <c:lblOffset val="100"/>
        <c:tickLblSkip val="5"/>
        <c:noMultiLvlLbl val="0"/>
      </c:catAx>
      <c:valAx>
        <c:axId val="8894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08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>
                <a:effectLst/>
              </a:rPr>
              <a:t>Verifikasi dengan sinyal x(n) = cos (wcn)</a:t>
            </a:r>
            <a:r>
              <a:rPr lang="en-ID" sz="1400" b="0" i="0" u="none" strike="noStrike" baseline="0"/>
              <a:t>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Sheet1!$N$9</c:f>
              <c:strCache>
                <c:ptCount val="1"/>
                <c:pt idx="0">
                  <c:v>x(n)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Sheet1!$M$10:$M$60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Sheet1!$N$10:$N$60</c:f>
              <c:numCache>
                <c:formatCode>General</c:formatCode>
                <c:ptCount val="51"/>
                <c:pt idx="0">
                  <c:v>1</c:v>
                </c:pt>
                <c:pt idx="1">
                  <c:v>0.79542059536195686</c:v>
                </c:pt>
                <c:pt idx="2">
                  <c:v>0.2653878470519398</c:v>
                </c:pt>
                <c:pt idx="3">
                  <c:v>-0.37323067675419314</c:v>
                </c:pt>
                <c:pt idx="4">
                  <c:v>-0.85913858127427245</c:v>
                </c:pt>
                <c:pt idx="5">
                  <c:v>-0.99352236687702444</c:v>
                </c:pt>
                <c:pt idx="6">
                  <c:v>-0.72139772385921397</c:v>
                </c:pt>
                <c:pt idx="7">
                  <c:v>-0.15410684713268882</c:v>
                </c:pt>
                <c:pt idx="8">
                  <c:v>0.47623820366793912</c:v>
                </c:pt>
                <c:pt idx="9">
                  <c:v>0.9117261981240109</c:v>
                </c:pt>
                <c:pt idx="10">
                  <c:v>0.97417338696984934</c:v>
                </c:pt>
                <c:pt idx="11">
                  <c:v>0.63802895277465244</c:v>
                </c:pt>
                <c:pt idx="12">
                  <c:v>4.0829351978509537E-2</c:v>
                </c:pt>
                <c:pt idx="13">
                  <c:v>-0.5730759378566731</c:v>
                </c:pt>
                <c:pt idx="14">
                  <c:v>-0.95250215933364413</c:v>
                </c:pt>
                <c:pt idx="15">
                  <c:v>-0.94220373146476011</c:v>
                </c:pt>
                <c:pt idx="16">
                  <c:v>-0.54639434673426912</c:v>
                </c:pt>
                <c:pt idx="17">
                  <c:v>7.2977098301200999E-2</c:v>
                </c:pt>
                <c:pt idx="18">
                  <c:v>0.66248932069132638</c:v>
                </c:pt>
                <c:pt idx="19">
                  <c:v>0.98093820146926658</c:v>
                </c:pt>
                <c:pt idx="20">
                  <c:v>0.89802757576061587</c:v>
                </c:pt>
                <c:pt idx="21">
                  <c:v>0.44768105645666068</c:v>
                </c:pt>
                <c:pt idx="22">
                  <c:v>-0.18583811084256077</c:v>
                </c:pt>
                <c:pt idx="23">
                  <c:v>-0.7433199779913241</c:v>
                </c:pt>
                <c:pt idx="24">
                  <c:v>-0.99666592803402998</c:v>
                </c:pt>
                <c:pt idx="25">
                  <c:v>-0.84221723371628565</c:v>
                </c:pt>
                <c:pt idx="26">
                  <c:v>-0.34316793889938918</c:v>
                </c:pt>
                <c:pt idx="27">
                  <c:v>0.29629154117931233</c:v>
                </c:pt>
                <c:pt idx="28">
                  <c:v>0.81452072707050971</c:v>
                </c:pt>
                <c:pt idx="29">
                  <c:v>0.99948158214284444</c:v>
                </c:pt>
                <c:pt idx="30">
                  <c:v>0.77549574317223546</c:v>
                </c:pt>
                <c:pt idx="31">
                  <c:v>0.23420898932660014</c:v>
                </c:pt>
                <c:pt idx="32">
                  <c:v>-0.40290643571366269</c:v>
                </c:pt>
                <c:pt idx="33">
                  <c:v>-0.87516914326765094</c:v>
                </c:pt>
                <c:pt idx="34">
                  <c:v>-0.98934868624707373</c:v>
                </c:pt>
                <c:pt idx="35">
                  <c:v>-0.69872749880278517</c:v>
                </c:pt>
                <c:pt idx="36">
                  <c:v>-0.12221579993988983</c:v>
                </c:pt>
                <c:pt idx="37">
                  <c:v>0.5043015701011353</c:v>
                </c:pt>
                <c:pt idx="38">
                  <c:v>0.92447951020351871</c:v>
                </c:pt>
                <c:pt idx="39">
                  <c:v>0.96639851471089089</c:v>
                </c:pt>
                <c:pt idx="40">
                  <c:v>0.61290705365297715</c:v>
                </c:pt>
                <c:pt idx="41">
                  <c:v>8.6392723254963485E-3</c:v>
                </c:pt>
                <c:pt idx="42">
                  <c:v>-0.59916334337969634</c:v>
                </c:pt>
                <c:pt idx="43">
                  <c:v>-0.96181299894577321</c:v>
                </c:pt>
                <c:pt idx="44">
                  <c:v>-0.9309283931169362</c:v>
                </c:pt>
                <c:pt idx="45">
                  <c:v>-0.51914623443907326</c:v>
                </c:pt>
                <c:pt idx="46">
                  <c:v>0.10504917936204522</c:v>
                </c:pt>
                <c:pt idx="47">
                  <c:v>0.68626279601995921</c:v>
                </c:pt>
                <c:pt idx="48">
                  <c:v>0.98668594420786837</c:v>
                </c:pt>
                <c:pt idx="49">
                  <c:v>0.8833978463342359</c:v>
                </c:pt>
                <c:pt idx="50">
                  <c:v>0.41865973753742503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5-4E60-AED1-556173A817F9}"/>
            </c:ext>
          </c:extLst>
        </c:ser>
        <c:ser>
          <c:idx val="1"/>
          <c:order val="1"/>
          <c:tx>
            <c:strRef>
              <c:f>Sheet1!$O$9</c:f>
              <c:strCache>
                <c:ptCount val="1"/>
                <c:pt idx="0">
                  <c:v>y(n)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Sheet1!$M$10:$M$60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Sheet1!$O$10:$O$60</c:f>
              <c:numCache>
                <c:formatCode>General</c:formatCode>
                <c:ptCount val="51"/>
                <c:pt idx="0">
                  <c:v>0.24988841303656395</c:v>
                </c:pt>
                <c:pt idx="1">
                  <c:v>0.19876639027159829</c:v>
                </c:pt>
                <c:pt idx="2">
                  <c:v>6.6317347938999599E-2</c:v>
                </c:pt>
                <c:pt idx="3">
                  <c:v>-9.3266021510668096E-2</c:v>
                </c:pt>
                <c:pt idx="4">
                  <c:v>-0.21468877665311295</c:v>
                </c:pt>
                <c:pt idx="5">
                  <c:v>-0.2482697275752305</c:v>
                </c:pt>
                <c:pt idx="6">
                  <c:v>-0.18026893238336836</c:v>
                </c:pt>
                <c:pt idx="7">
                  <c:v>-3.8509515468055963E-2</c:v>
                </c:pt>
                <c:pt idx="8">
                  <c:v>0.11900640894196524</c:v>
                </c:pt>
                <c:pt idx="9">
                  <c:v>0.22782981277306896</c:v>
                </c:pt>
                <c:pt idx="10">
                  <c:v>0.24343464169235016</c:v>
                </c:pt>
                <c:pt idx="11">
                  <c:v>0.15943604248023871</c:v>
                </c:pt>
                <c:pt idx="12">
                  <c:v>1.020278197122104E-2</c:v>
                </c:pt>
                <c:pt idx="13">
                  <c:v>-0.1432050366604446</c:v>
                </c:pt>
                <c:pt idx="14">
                  <c:v>-0.23801925300978471</c:v>
                </c:pt>
                <c:pt idx="15">
                  <c:v>-0.23544579521285777</c:v>
                </c:pt>
                <c:pt idx="16">
                  <c:v>-0.13653761619757657</c:v>
                </c:pt>
                <c:pt idx="17">
                  <c:v>1.8236131282500446E-2</c:v>
                </c:pt>
                <c:pt idx="18">
                  <c:v>0.16554840500122683</c:v>
                </c:pt>
                <c:pt idx="19">
                  <c:v>0.24512509045209627</c:v>
                </c:pt>
                <c:pt idx="20">
                  <c:v>0.22440668576989301</c:v>
                </c:pt>
                <c:pt idx="21">
                  <c:v>0.11187030874448732</c:v>
                </c:pt>
                <c:pt idx="22">
                  <c:v>-4.6438790600160582E-2</c:v>
                </c:pt>
                <c:pt idx="23">
                  <c:v>-0.18574704967862563</c:v>
                </c:pt>
                <c:pt idx="24">
                  <c:v>-0.249055267084038</c:v>
                </c:pt>
                <c:pt idx="25">
                  <c:v>-0.21046032796540751</c:v>
                </c:pt>
                <c:pt idx="26">
                  <c:v>-8.5753691656596909E-2</c:v>
                </c:pt>
                <c:pt idx="27">
                  <c:v>7.4039823021456092E-2</c:v>
                </c:pt>
                <c:pt idx="28">
                  <c:v>0.2035392918730379</c:v>
                </c:pt>
                <c:pt idx="29">
                  <c:v>0.24975886642094952</c:v>
                </c:pt>
                <c:pt idx="30">
                  <c:v>0.19378740057792068</c:v>
                </c:pt>
                <c:pt idx="31">
                  <c:v>5.8526112661721655E-2</c:v>
                </c:pt>
                <c:pt idx="32">
                  <c:v>-0.10068164982270554</c:v>
                </c:pt>
                <c:pt idx="33">
                  <c:v>-0.21869462834972256</c:v>
                </c:pt>
                <c:pt idx="34">
                  <c:v>-0.24722677314609068</c:v>
                </c:pt>
                <c:pt idx="35">
                  <c:v>-0.17460390582083563</c:v>
                </c:pt>
                <c:pt idx="36">
                  <c:v>-3.0540312294973258E-2</c:v>
                </c:pt>
                <c:pt idx="37">
                  <c:v>0.1260191190444202</c:v>
                </c:pt>
                <c:pt idx="38">
                  <c:v>0.23101671768957721</c:v>
                </c:pt>
                <c:pt idx="39">
                  <c:v>0.24149179120199701</c:v>
                </c:pt>
                <c:pt idx="40">
                  <c:v>0.15315837097625862</c:v>
                </c:pt>
                <c:pt idx="41">
                  <c:v>2.158854051208988E-3</c:v>
                </c:pt>
                <c:pt idx="42">
                  <c:v>-0.14972397702683415</c:v>
                </c:pt>
                <c:pt idx="43">
                  <c:v>-0.24034592394449764</c:v>
                </c:pt>
                <c:pt idx="44">
                  <c:v>-0.23262821880666973</c:v>
                </c:pt>
                <c:pt idx="45">
                  <c:v>-0.12972862865788801</c:v>
                </c:pt>
                <c:pt idx="46">
                  <c:v>2.6250572721574845E-2</c:v>
                </c:pt>
                <c:pt idx="47">
                  <c:v>0.17148912102346281</c:v>
                </c:pt>
                <c:pt idx="48">
                  <c:v>0.24656138476358791</c:v>
                </c:pt>
                <c:pt idx="49">
                  <c:v>0.22075088590038058</c:v>
                </c:pt>
                <c:pt idx="50">
                  <c:v>0.10461821741553153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5-4E60-AED1-556173A81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029776"/>
        <c:axId val="895031416"/>
      </c:lineChart>
      <c:catAx>
        <c:axId val="89502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031416"/>
        <c:crosses val="autoZero"/>
        <c:auto val="1"/>
        <c:lblAlgn val="ctr"/>
        <c:lblOffset val="100"/>
        <c:noMultiLvlLbl val="0"/>
      </c:catAx>
      <c:valAx>
        <c:axId val="89503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0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205740</xdr:colOff>
      <xdr:row>11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BE01F6-DA11-47CD-A983-08007F94FD56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twoCellAnchor>
    <xdr:from>
      <xdr:col>16</xdr:col>
      <xdr:colOff>513990</xdr:colOff>
      <xdr:row>6</xdr:row>
      <xdr:rowOff>116454</xdr:rowOff>
    </xdr:from>
    <xdr:to>
      <xdr:col>26</xdr:col>
      <xdr:colOff>316302</xdr:colOff>
      <xdr:row>32</xdr:row>
      <xdr:rowOff>71886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2BB3AE-685C-4051-BAB8-E21D3DAD8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506802</xdr:colOff>
      <xdr:row>33</xdr:row>
      <xdr:rowOff>80514</xdr:rowOff>
    </xdr:from>
    <xdr:to>
      <xdr:col>26</xdr:col>
      <xdr:colOff>86265</xdr:colOff>
      <xdr:row>51</xdr:row>
      <xdr:rowOff>71888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D8ACCE-2516-4051-B6FC-1F4667F7A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3027-D293-44F3-9ABD-89FD4FB827DF}">
  <dimension ref="B3:O60"/>
  <sheetViews>
    <sheetView tabSelected="1" topLeftCell="F40" zoomScale="106" zoomScaleNormal="106" workbookViewId="0">
      <selection activeCell="M28" sqref="M28:O60"/>
    </sheetView>
  </sheetViews>
  <sheetFormatPr defaultRowHeight="14.4" x14ac:dyDescent="0.3"/>
  <cols>
    <col min="1" max="1" width="8.88671875" style="7"/>
    <col min="2" max="2" width="36.33203125" style="7" customWidth="1"/>
    <col min="3" max="3" width="13.44140625" style="7" customWidth="1"/>
    <col min="4" max="7" width="8.88671875" style="7"/>
    <col min="8" max="8" width="16.21875" style="7" customWidth="1"/>
    <col min="9" max="9" width="8.88671875" style="7"/>
    <col min="10" max="10" width="9.44140625" style="7" customWidth="1"/>
    <col min="11" max="11" width="15.44140625" style="7" customWidth="1"/>
    <col min="12" max="13" width="8.88671875" style="7"/>
    <col min="14" max="14" width="14" style="7" customWidth="1"/>
    <col min="15" max="15" width="12.109375" style="7" customWidth="1"/>
    <col min="16" max="16384" width="8.88671875" style="7"/>
  </cols>
  <sheetData>
    <row r="3" spans="2:15" x14ac:dyDescent="0.3">
      <c r="B3" s="2" t="s">
        <v>0</v>
      </c>
      <c r="C3" s="2" t="s">
        <v>1</v>
      </c>
      <c r="H3" s="4" t="s">
        <v>22</v>
      </c>
      <c r="I3" s="4"/>
      <c r="J3" s="4"/>
      <c r="K3" s="4"/>
    </row>
    <row r="4" spans="2:15" x14ac:dyDescent="0.3">
      <c r="B4" s="2" t="s">
        <v>2</v>
      </c>
      <c r="C4" s="2">
        <v>-50</v>
      </c>
      <c r="H4" s="2"/>
      <c r="I4" s="3" t="s">
        <v>8</v>
      </c>
      <c r="J4" s="2" t="s">
        <v>23</v>
      </c>
      <c r="K4" s="2" t="s">
        <v>24</v>
      </c>
    </row>
    <row r="5" spans="2:15" x14ac:dyDescent="0.3">
      <c r="B5" s="2" t="s">
        <v>11</v>
      </c>
      <c r="C5" s="2">
        <v>829</v>
      </c>
      <c r="H5" s="2" t="s">
        <v>25</v>
      </c>
      <c r="I5" s="2">
        <f>2*PI()*C6/C8</f>
        <v>0.3298672286269283</v>
      </c>
      <c r="J5" s="2" cm="1">
        <f t="array" ref="J5">SUM(($F$23:$F$60*COS($C$23:$C$60*I5)))^2+SUM(($F$23:$F$60*SIN($C$23:$C$60*I5)))^2</f>
        <v>1.0034656949563707</v>
      </c>
      <c r="K5" s="2">
        <f>10*LOG10(J5)</f>
        <v>1.5025300414307611E-2</v>
      </c>
    </row>
    <row r="6" spans="2:15" x14ac:dyDescent="0.3">
      <c r="B6" s="2" t="s">
        <v>3</v>
      </c>
      <c r="C6" s="2">
        <v>420</v>
      </c>
      <c r="H6" s="2" t="s">
        <v>26</v>
      </c>
      <c r="I6" s="2">
        <f>2*PI()*C7/C8</f>
        <v>0.972322926286041</v>
      </c>
      <c r="J6" s="2" cm="1">
        <f t="array" ref="J6">SUM(($F$23:$F$60*COS($C$23:$C$60*I6)))^2+SUM(($F$23:$F$60*SIN($C$23:$C$60*I6)))^2</f>
        <v>4.6395550299048944E-6</v>
      </c>
      <c r="K6" s="2">
        <f>10*LOG10(J6)</f>
        <v>-53.335236697303841</v>
      </c>
      <c r="M6" s="9" t="s">
        <v>29</v>
      </c>
      <c r="N6" s="9"/>
      <c r="O6" s="9"/>
    </row>
    <row r="7" spans="2:15" x14ac:dyDescent="0.3">
      <c r="B7" s="2" t="s">
        <v>4</v>
      </c>
      <c r="C7" s="2">
        <f>(C5*2)-C6</f>
        <v>1238</v>
      </c>
      <c r="H7" s="1"/>
      <c r="I7" s="1"/>
      <c r="J7" s="1"/>
      <c r="K7" s="1"/>
      <c r="M7" s="8" t="s">
        <v>31</v>
      </c>
      <c r="N7" s="2">
        <f>(C13+C14)/2</f>
        <v>0.65109507745648465</v>
      </c>
      <c r="O7" s="8"/>
    </row>
    <row r="8" spans="2:15" x14ac:dyDescent="0.3">
      <c r="B8" s="2" t="s">
        <v>5</v>
      </c>
      <c r="C8" s="2">
        <v>8000</v>
      </c>
      <c r="H8" s="4" t="s">
        <v>27</v>
      </c>
      <c r="I8" s="4"/>
      <c r="J8" s="4"/>
      <c r="K8" s="4"/>
      <c r="M8" s="2" t="s">
        <v>30</v>
      </c>
      <c r="N8" s="8" cm="1">
        <f t="array" ref="N8">SUM(($F$23:$F$60*COS($C$23:$C$60*N7)))^2+SUM(($F$23:$F$60*SIN($C$23:$C$60*N7)))^2</f>
        <v>0.24988841303656395</v>
      </c>
      <c r="O8" s="8"/>
    </row>
    <row r="9" spans="2:15" x14ac:dyDescent="0.3">
      <c r="H9" s="2" t="s">
        <v>28</v>
      </c>
      <c r="I9" s="3" t="s">
        <v>8</v>
      </c>
      <c r="J9" s="2" t="s">
        <v>23</v>
      </c>
      <c r="K9" s="2" t="s">
        <v>24</v>
      </c>
      <c r="M9" s="2" t="s">
        <v>18</v>
      </c>
      <c r="N9" s="2" t="s">
        <v>32</v>
      </c>
      <c r="O9" s="2" t="s">
        <v>33</v>
      </c>
    </row>
    <row r="10" spans="2:15" x14ac:dyDescent="0.3">
      <c r="B10" s="1"/>
      <c r="C10" s="1"/>
      <c r="H10" s="2">
        <v>0</v>
      </c>
      <c r="I10" s="2">
        <f>PI()*H10/51</f>
        <v>0</v>
      </c>
      <c r="J10" s="2" cm="1">
        <f t="array" ref="J10">SUM(($F$23:$F$60*COS($C$23:$C$60*I10)))^2+SUM(($F$23:$F$60*SIN($C$23:$C$60*I10)))^2</f>
        <v>0.99667433350019496</v>
      </c>
      <c r="K10" s="2">
        <f>10*LOG10(J10)</f>
        <v>-1.4467256085889103E-2</v>
      </c>
      <c r="M10" s="8">
        <v>0</v>
      </c>
      <c r="N10" s="8">
        <f>COS($N$7*M10)</f>
        <v>1</v>
      </c>
      <c r="O10" s="8">
        <f>$N$8*N10</f>
        <v>0.24988841303656395</v>
      </c>
    </row>
    <row r="11" spans="2:15" x14ac:dyDescent="0.3">
      <c r="B11" s="1"/>
      <c r="C11" s="1"/>
      <c r="H11" s="2">
        <v>1</v>
      </c>
      <c r="I11" s="2">
        <f t="shared" ref="I11:I60" si="0">PI()*H11/51</f>
        <v>6.1599855952741041E-2</v>
      </c>
      <c r="J11" s="2" cm="1">
        <f t="array" ref="J11">SUM(($F$23:$F$60*COS($C$23:$C$60*I11)))^2+SUM(($F$23:$F$60*SIN($C$23:$C$60*I11)))^2</f>
        <v>0.99878443219665347</v>
      </c>
      <c r="K11" s="2">
        <f t="shared" ref="K11:K60" si="1">10*LOG10(J11)</f>
        <v>-5.2823550749358707E-3</v>
      </c>
      <c r="M11" s="8">
        <v>1</v>
      </c>
      <c r="N11" s="8">
        <f t="shared" ref="N11:N60" si="2">COS($N$7*M11)</f>
        <v>0.79542059536195686</v>
      </c>
      <c r="O11" s="8">
        <f t="shared" ref="O11:O60" si="3">$N$8*N11</f>
        <v>0.19876639027159829</v>
      </c>
    </row>
    <row r="12" spans="2:15" x14ac:dyDescent="0.3">
      <c r="B12" s="5" t="s">
        <v>6</v>
      </c>
      <c r="C12" s="6"/>
      <c r="H12" s="2">
        <v>2</v>
      </c>
      <c r="I12" s="2">
        <f t="shared" si="0"/>
        <v>0.12319971190548208</v>
      </c>
      <c r="J12" s="2" cm="1">
        <f t="array" ref="J12">SUM(($F$23:$F$60*COS($C$23:$C$60*I12)))^2+SUM(($F$23:$F$60*SIN($C$23:$C$60*I12)))^2</f>
        <v>1.0020724669289514</v>
      </c>
      <c r="K12" s="2">
        <f t="shared" si="1"/>
        <v>8.9912956451624095E-3</v>
      </c>
      <c r="M12" s="8">
        <v>2</v>
      </c>
      <c r="N12" s="8">
        <f t="shared" si="2"/>
        <v>0.2653878470519398</v>
      </c>
      <c r="O12" s="8">
        <f t="shared" si="3"/>
        <v>6.6317347938999599E-2</v>
      </c>
    </row>
    <row r="13" spans="2:15" x14ac:dyDescent="0.3">
      <c r="B13" s="3" t="s">
        <v>7</v>
      </c>
      <c r="C13" s="2">
        <f>2*PI()*C6/C8</f>
        <v>0.3298672286269283</v>
      </c>
      <c r="H13" s="2">
        <v>3</v>
      </c>
      <c r="I13" s="2">
        <f t="shared" si="0"/>
        <v>0.18479956785822313</v>
      </c>
      <c r="J13" s="2" cm="1">
        <f t="array" ref="J13">SUM(($F$23:$F$60*COS($C$23:$C$60*I13)))^2+SUM(($F$23:$F$60*SIN($C$23:$C$60*I13)))^2</f>
        <v>1.0022041266395028</v>
      </c>
      <c r="K13" s="2">
        <f t="shared" si="1"/>
        <v>9.5618664540735171E-3</v>
      </c>
      <c r="M13" s="8">
        <v>3</v>
      </c>
      <c r="N13" s="8">
        <f t="shared" si="2"/>
        <v>-0.37323067675419314</v>
      </c>
      <c r="O13" s="8">
        <f t="shared" si="3"/>
        <v>-9.3266021510668096E-2</v>
      </c>
    </row>
    <row r="14" spans="2:15" x14ac:dyDescent="0.3">
      <c r="B14" s="3" t="s">
        <v>9</v>
      </c>
      <c r="C14" s="2">
        <f>2*PI()*C7/C8</f>
        <v>0.972322926286041</v>
      </c>
      <c r="H14" s="2">
        <v>4</v>
      </c>
      <c r="I14" s="2">
        <f t="shared" si="0"/>
        <v>0.24639942381096416</v>
      </c>
      <c r="J14" s="2" cm="1">
        <f t="array" ref="J14">SUM(($F$23:$F$60*COS($C$23:$C$60*I14)))^2+SUM(($F$23:$F$60*SIN($C$23:$C$60*I14)))^2</f>
        <v>1.0008592977304271</v>
      </c>
      <c r="K14" s="2">
        <f t="shared" si="1"/>
        <v>3.7302801451693699E-3</v>
      </c>
      <c r="M14" s="8">
        <v>4</v>
      </c>
      <c r="N14" s="8">
        <f t="shared" si="2"/>
        <v>-0.85913858127427245</v>
      </c>
      <c r="O14" s="8">
        <f t="shared" si="3"/>
        <v>-0.21468877665311295</v>
      </c>
    </row>
    <row r="15" spans="2:15" x14ac:dyDescent="0.3">
      <c r="B15" s="2" t="s">
        <v>12</v>
      </c>
      <c r="C15" s="2">
        <f>C14-C13</f>
        <v>0.6424556976591127</v>
      </c>
      <c r="H15" s="2">
        <v>5</v>
      </c>
      <c r="I15" s="2">
        <f t="shared" si="0"/>
        <v>0.30799927976370522</v>
      </c>
      <c r="J15" s="2" cm="1">
        <f t="array" ref="J15">SUM(($F$23:$F$60*COS($C$23:$C$60*I15)))^2+SUM(($F$23:$F$60*SIN($C$23:$C$60*I15)))^2</f>
        <v>1.0027261083621657</v>
      </c>
      <c r="K15" s="2">
        <f t="shared" si="1"/>
        <v>1.1823229797008682E-2</v>
      </c>
      <c r="M15" s="8">
        <v>5</v>
      </c>
      <c r="N15" s="8">
        <f t="shared" si="2"/>
        <v>-0.99352236687702444</v>
      </c>
      <c r="O15" s="8">
        <f t="shared" si="3"/>
        <v>-0.2482697275752305</v>
      </c>
    </row>
    <row r="16" spans="2:15" x14ac:dyDescent="0.3">
      <c r="B16" s="3" t="s">
        <v>10</v>
      </c>
      <c r="C16" s="2">
        <f>(C13+C14)/2</f>
        <v>0.65109507745648465</v>
      </c>
      <c r="H16" s="2">
        <v>6</v>
      </c>
      <c r="I16" s="2">
        <f t="shared" si="0"/>
        <v>0.36959913571644626</v>
      </c>
      <c r="J16" s="2" cm="1">
        <f t="array" ref="J16">SUM(($F$23:$F$60*COS($C$23:$C$60*I16)))^2+SUM(($F$23:$F$60*SIN($C$23:$C$60*I16)))^2</f>
        <v>1.0003133203109802</v>
      </c>
      <c r="K16" s="2">
        <f t="shared" si="1"/>
        <v>1.3605196931708004E-3</v>
      </c>
      <c r="M16" s="8">
        <v>6</v>
      </c>
      <c r="N16" s="8">
        <f t="shared" si="2"/>
        <v>-0.72139772385921397</v>
      </c>
      <c r="O16" s="8">
        <f t="shared" si="3"/>
        <v>-0.18026893238336836</v>
      </c>
    </row>
    <row r="17" spans="2:15" x14ac:dyDescent="0.3">
      <c r="B17" s="8"/>
      <c r="C17" s="8"/>
      <c r="H17" s="2">
        <v>7</v>
      </c>
      <c r="I17" s="2">
        <f t="shared" si="0"/>
        <v>0.43119899166918729</v>
      </c>
      <c r="J17" s="2" cm="1">
        <f t="array" ref="J17">SUM(($F$23:$F$60*COS($C$23:$C$60*I17)))^2+SUM(($F$23:$F$60*SIN($C$23:$C$60*I17)))^2</f>
        <v>0.96166486162999898</v>
      </c>
      <c r="K17" s="2">
        <f t="shared" si="1"/>
        <v>-0.16976252394151489</v>
      </c>
      <c r="M17" s="8">
        <v>7</v>
      </c>
      <c r="N17" s="8">
        <f t="shared" si="2"/>
        <v>-0.15410684713268882</v>
      </c>
      <c r="O17" s="8">
        <f t="shared" si="3"/>
        <v>-3.8509515468055963E-2</v>
      </c>
    </row>
    <row r="18" spans="2:15" x14ac:dyDescent="0.3">
      <c r="B18" s="3" t="s">
        <v>13</v>
      </c>
      <c r="C18" s="8" t="s">
        <v>14</v>
      </c>
      <c r="H18" s="2">
        <v>8</v>
      </c>
      <c r="I18" s="2">
        <f t="shared" si="0"/>
        <v>0.49279884762192833</v>
      </c>
      <c r="J18" s="2" cm="1">
        <f t="array" ref="J18">SUM(($F$23:$F$60*COS($C$23:$C$60*I18)))^2+SUM(($F$23:$F$60*SIN($C$23:$C$60*I18)))^2</f>
        <v>0.84309522684608329</v>
      </c>
      <c r="K18" s="2">
        <f t="shared" si="1"/>
        <v>-0.7412336943444422</v>
      </c>
      <c r="M18" s="8">
        <v>8</v>
      </c>
      <c r="N18" s="8">
        <f t="shared" si="2"/>
        <v>0.47623820366793912</v>
      </c>
      <c r="O18" s="8">
        <f t="shared" si="3"/>
        <v>0.11900640894196524</v>
      </c>
    </row>
    <row r="19" spans="2:15" x14ac:dyDescent="0.3">
      <c r="B19" s="3" t="s">
        <v>15</v>
      </c>
      <c r="C19" s="8">
        <f>CEILING(8*PI()/C15,1)-1</f>
        <v>39</v>
      </c>
      <c r="H19" s="2">
        <v>9</v>
      </c>
      <c r="I19" s="2">
        <f t="shared" si="0"/>
        <v>0.55439870357466936</v>
      </c>
      <c r="J19" s="2" cm="1">
        <f t="array" ref="J19">SUM(($F$23:$F$60*COS($C$23:$C$60*I19)))^2+SUM(($F$23:$F$60*SIN($C$23:$C$60*I19)))^2</f>
        <v>0.63190613761188397</v>
      </c>
      <c r="K19" s="2">
        <f t="shared" si="1"/>
        <v>-1.9934742637674896</v>
      </c>
      <c r="M19" s="8">
        <v>9</v>
      </c>
      <c r="N19" s="8">
        <f t="shared" si="2"/>
        <v>0.9117261981240109</v>
      </c>
      <c r="O19" s="8">
        <f t="shared" si="3"/>
        <v>0.22782981277306896</v>
      </c>
    </row>
    <row r="20" spans="2:15" x14ac:dyDescent="0.3">
      <c r="B20" s="3" t="s">
        <v>16</v>
      </c>
      <c r="C20" s="8">
        <f>C19/2</f>
        <v>19.5</v>
      </c>
      <c r="H20" s="2">
        <v>10</v>
      </c>
      <c r="I20" s="2">
        <f t="shared" si="0"/>
        <v>0.61599855952741045</v>
      </c>
      <c r="J20" s="2" cm="1">
        <f t="array" ref="J20">SUM(($F$23:$F$60*COS($C$23:$C$60*I20)))^2+SUM(($F$23:$F$60*SIN($C$23:$C$60*I20)))^2</f>
        <v>0.37915415959662135</v>
      </c>
      <c r="K20" s="2">
        <f t="shared" si="1"/>
        <v>-4.2118417512526172</v>
      </c>
      <c r="M20" s="8">
        <v>10</v>
      </c>
      <c r="N20" s="8">
        <f t="shared" si="2"/>
        <v>0.97417338696984934</v>
      </c>
      <c r="O20" s="8">
        <f t="shared" si="3"/>
        <v>0.24343464169235016</v>
      </c>
    </row>
    <row r="21" spans="2:15" x14ac:dyDescent="0.3">
      <c r="H21" s="2">
        <v>11</v>
      </c>
      <c r="I21" s="2">
        <f t="shared" si="0"/>
        <v>0.67759841548015143</v>
      </c>
      <c r="J21" s="2" cm="1">
        <f t="array" ref="J21">SUM(($F$23:$F$60*COS($C$23:$C$60*I21)))^2+SUM(($F$23:$F$60*SIN($C$23:$C$60*I21)))^2</f>
        <v>0.16972429002807321</v>
      </c>
      <c r="K21" s="2">
        <f t="shared" si="1"/>
        <v>-7.702559993425389</v>
      </c>
      <c r="M21" s="8">
        <v>11</v>
      </c>
      <c r="N21" s="8">
        <f t="shared" si="2"/>
        <v>0.63802895277465244</v>
      </c>
      <c r="O21" s="8">
        <f t="shared" si="3"/>
        <v>0.15943604248023871</v>
      </c>
    </row>
    <row r="22" spans="2:15" x14ac:dyDescent="0.3">
      <c r="B22" s="3" t="s">
        <v>17</v>
      </c>
      <c r="C22" s="8" t="s">
        <v>18</v>
      </c>
      <c r="D22" s="8" t="s">
        <v>19</v>
      </c>
      <c r="E22" s="8" t="s">
        <v>20</v>
      </c>
      <c r="F22" s="8" t="s">
        <v>21</v>
      </c>
      <c r="H22" s="2">
        <v>12</v>
      </c>
      <c r="I22" s="2">
        <f t="shared" si="0"/>
        <v>0.73919827143289252</v>
      </c>
      <c r="J22" s="2" cm="1">
        <f t="array" ref="J22">SUM(($F$23:$F$60*COS($C$23:$C$60*I22)))^2+SUM(($F$23:$F$60*SIN($C$23:$C$60*I22)))^2</f>
        <v>5.1663567637640115E-2</v>
      </c>
      <c r="K22" s="2">
        <f t="shared" si="1"/>
        <v>-12.868156068378456</v>
      </c>
      <c r="M22" s="8">
        <v>12</v>
      </c>
      <c r="N22" s="8">
        <f t="shared" si="2"/>
        <v>4.0829351978509537E-2</v>
      </c>
      <c r="O22" s="8">
        <f t="shared" si="3"/>
        <v>1.020278197122104E-2</v>
      </c>
    </row>
    <row r="23" spans="2:15" x14ac:dyDescent="0.3">
      <c r="C23" s="8">
        <v>0</v>
      </c>
      <c r="D23" s="8">
        <f>IFERROR(SIN($C$16*(C23-$C$20))/(PI()*(C23-$C$20)),1)</f>
        <v>2.1158250548892156E-3</v>
      </c>
      <c r="E23" s="8">
        <f>0.54-0.46*COS(2*PI()*C23/$C$19)</f>
        <v>8.0000000000000016E-2</v>
      </c>
      <c r="F23" s="8">
        <f>D23*E23</f>
        <v>1.6926600439113728E-4</v>
      </c>
      <c r="H23" s="2">
        <v>13</v>
      </c>
      <c r="I23" s="2">
        <f t="shared" si="0"/>
        <v>0.80079812738563361</v>
      </c>
      <c r="J23" s="2" cm="1">
        <f t="array" ref="J23">SUM(($F$23:$F$60*COS($C$23:$C$60*I23)))^2+SUM(($F$23:$F$60*SIN($C$23:$C$60*I23)))^2</f>
        <v>9.1081552824397467E-3</v>
      </c>
      <c r="K23" s="2">
        <f t="shared" si="1"/>
        <v>-20.405695738263454</v>
      </c>
      <c r="M23" s="8">
        <v>13</v>
      </c>
      <c r="N23" s="8">
        <f t="shared" si="2"/>
        <v>-0.5730759378566731</v>
      </c>
      <c r="O23" s="8">
        <f t="shared" si="3"/>
        <v>-0.1432050366604446</v>
      </c>
    </row>
    <row r="24" spans="2:15" x14ac:dyDescent="0.3">
      <c r="C24" s="8">
        <v>1</v>
      </c>
      <c r="D24" s="8">
        <f>IFERROR(SIN($C$16*(C24-$C$20))/(PI()*(C24-$C$20)),1)</f>
        <v>-8.5658836819952015E-3</v>
      </c>
      <c r="E24" s="8">
        <f>0.54-0.46*COS(2*PI()*C24/$C$19)</f>
        <v>8.5956879186560087E-2</v>
      </c>
      <c r="F24" s="8">
        <f t="shared" ref="F24:F60" si="4">D24*E24</f>
        <v>-7.3629662877938804E-4</v>
      </c>
      <c r="H24" s="2">
        <v>14</v>
      </c>
      <c r="I24" s="2">
        <f t="shared" si="0"/>
        <v>0.86239798333837459</v>
      </c>
      <c r="J24" s="2" cm="1">
        <f t="array" ref="J24">SUM(($F$23:$F$60*COS($C$23:$C$60*I24)))^2+SUM(($F$23:$F$60*SIN($C$23:$C$60*I24)))^2</f>
        <v>6.203858275585281E-4</v>
      </c>
      <c r="K24" s="2">
        <f t="shared" si="1"/>
        <v>-32.073381320116084</v>
      </c>
      <c r="M24" s="8">
        <v>14</v>
      </c>
      <c r="N24" s="8">
        <f t="shared" si="2"/>
        <v>-0.95250215933364413</v>
      </c>
      <c r="O24" s="8">
        <f t="shared" si="3"/>
        <v>-0.23801925300978471</v>
      </c>
    </row>
    <row r="25" spans="2:15" x14ac:dyDescent="0.3">
      <c r="C25" s="8">
        <v>2</v>
      </c>
      <c r="D25" s="8">
        <f t="shared" ref="D25:D60" si="5">IFERROR(SIN($C$16*(C25-$C$20))/(PI()*(C25-$C$20)),1)</f>
        <v>-1.6763277691502529E-2</v>
      </c>
      <c r="E25" s="8">
        <f t="shared" ref="E25:E60" si="6">0.54-0.46*COS(2*PI()*C25/$C$19)</f>
        <v>0.10367323670431311</v>
      </c>
      <c r="F25" s="8">
        <f t="shared" si="4"/>
        <v>-1.7379032560512731E-3</v>
      </c>
      <c r="H25" s="2">
        <v>15</v>
      </c>
      <c r="I25" s="2">
        <f t="shared" si="0"/>
        <v>0.92399783929111556</v>
      </c>
      <c r="J25" s="2" cm="1">
        <f t="array" ref="J25">SUM(($F$23:$F$60*COS($C$23:$C$60*I25)))^2+SUM(($F$23:$F$60*SIN($C$23:$C$60*I25)))^2</f>
        <v>6.6584077860260809E-7</v>
      </c>
      <c r="K25" s="2">
        <f t="shared" si="1"/>
        <v>-61.766296105314538</v>
      </c>
      <c r="M25" s="8">
        <v>15</v>
      </c>
      <c r="N25" s="8">
        <f t="shared" si="2"/>
        <v>-0.94220373146476011</v>
      </c>
      <c r="O25" s="8">
        <f t="shared" si="3"/>
        <v>-0.23544579521285777</v>
      </c>
    </row>
    <row r="26" spans="2:15" x14ac:dyDescent="0.3">
      <c r="C26" s="8">
        <v>3</v>
      </c>
      <c r="D26" s="8">
        <f t="shared" si="5"/>
        <v>-1.8679765038717266E-2</v>
      </c>
      <c r="E26" s="8">
        <f t="shared" si="6"/>
        <v>0.13269022819952347</v>
      </c>
      <c r="F26" s="8">
        <f t="shared" si="4"/>
        <v>-2.4786222857008746E-3</v>
      </c>
      <c r="H26" s="2">
        <v>16</v>
      </c>
      <c r="I26" s="2">
        <f t="shared" si="0"/>
        <v>0.98559769524385665</v>
      </c>
      <c r="J26" s="2" cm="1">
        <f t="array" ref="J26">SUM(($F$23:$F$60*COS($C$23:$C$60*I26)))^2+SUM(($F$23:$F$60*SIN($C$23:$C$60*I26)))^2</f>
        <v>3.5137118161692389E-6</v>
      </c>
      <c r="K26" s="2">
        <f t="shared" si="1"/>
        <v>-54.542338608770969</v>
      </c>
      <c r="M26" s="8">
        <v>16</v>
      </c>
      <c r="N26" s="8">
        <f t="shared" si="2"/>
        <v>-0.54639434673426912</v>
      </c>
      <c r="O26" s="8">
        <f t="shared" si="3"/>
        <v>-0.13653761619757657</v>
      </c>
    </row>
    <row r="27" spans="2:15" x14ac:dyDescent="0.3">
      <c r="C27" s="8">
        <v>4</v>
      </c>
      <c r="D27" s="8">
        <f t="shared" si="5"/>
        <v>-1.2707454498916014E-2</v>
      </c>
      <c r="E27" s="8">
        <f t="shared" si="6"/>
        <v>0.17225632883438946</v>
      </c>
      <c r="F27" s="8">
        <f t="shared" si="4"/>
        <v>-2.1889394608133189E-3</v>
      </c>
      <c r="H27" s="2">
        <v>17</v>
      </c>
      <c r="I27" s="2">
        <f t="shared" si="0"/>
        <v>1.0471975511965979</v>
      </c>
      <c r="J27" s="2" cm="1">
        <f t="array" ref="J27">SUM(($F$23:$F$60*COS($C$23:$C$60*I27)))^2+SUM(($F$23:$F$60*SIN($C$23:$C$60*I27)))^2</f>
        <v>5.5522994974763456E-8</v>
      </c>
      <c r="K27" s="2">
        <f t="shared" si="1"/>
        <v>-72.555271155731603</v>
      </c>
      <c r="M27" s="8">
        <v>17</v>
      </c>
      <c r="N27" s="8">
        <f t="shared" si="2"/>
        <v>7.2977098301200999E-2</v>
      </c>
      <c r="O27" s="8">
        <f t="shared" si="3"/>
        <v>1.8236131282500446E-2</v>
      </c>
    </row>
    <row r="28" spans="2:15" x14ac:dyDescent="0.3">
      <c r="C28" s="8">
        <v>5</v>
      </c>
      <c r="D28" s="8">
        <f t="shared" si="5"/>
        <v>-3.5343300524902095E-4</v>
      </c>
      <c r="E28" s="8">
        <f t="shared" si="6"/>
        <v>0.22134679738558433</v>
      </c>
      <c r="F28" s="8">
        <f t="shared" si="4"/>
        <v>-7.8231263802233195E-5</v>
      </c>
      <c r="H28" s="2">
        <v>18</v>
      </c>
      <c r="I28" s="2">
        <f t="shared" si="0"/>
        <v>1.1087974071493387</v>
      </c>
      <c r="J28" s="2" cm="1">
        <f t="array" ref="J28">SUM(($F$23:$F$60*COS($C$23:$C$60*I28)))^2+SUM(($F$23:$F$60*SIN($C$23:$C$60*I28)))^2</f>
        <v>6.1164629564128865E-7</v>
      </c>
      <c r="K28" s="2">
        <f t="shared" si="1"/>
        <v>-62.134996501717232</v>
      </c>
      <c r="M28" s="8">
        <v>18</v>
      </c>
      <c r="N28" s="8">
        <f t="shared" si="2"/>
        <v>0.66248932069132638</v>
      </c>
      <c r="O28" s="8">
        <f t="shared" si="3"/>
        <v>0.16554840500122683</v>
      </c>
    </row>
    <row r="29" spans="2:15" x14ac:dyDescent="0.3">
      <c r="C29" s="8">
        <v>6</v>
      </c>
      <c r="D29" s="8">
        <f t="shared" si="5"/>
        <v>1.3986135991183861E-2</v>
      </c>
      <c r="E29" s="8">
        <f t="shared" si="6"/>
        <v>0.27869021650366832</v>
      </c>
      <c r="F29" s="8">
        <f t="shared" si="4"/>
        <v>3.8977992674327777E-3</v>
      </c>
      <c r="H29" s="2">
        <v>19</v>
      </c>
      <c r="I29" s="2">
        <f t="shared" si="0"/>
        <v>1.1703972631020798</v>
      </c>
      <c r="J29" s="2" cm="1">
        <f t="array" ref="J29">SUM(($F$23:$F$60*COS($C$23:$C$60*I29)))^2+SUM(($F$23:$F$60*SIN($C$23:$C$60*I29)))^2</f>
        <v>1.3169990233920551E-6</v>
      </c>
      <c r="K29" s="2">
        <f t="shared" si="1"/>
        <v>-58.804145470849882</v>
      </c>
      <c r="M29" s="8">
        <v>19</v>
      </c>
      <c r="N29" s="8">
        <f t="shared" si="2"/>
        <v>0.98093820146926658</v>
      </c>
      <c r="O29" s="8">
        <f t="shared" si="3"/>
        <v>0.24512509045209627</v>
      </c>
    </row>
    <row r="30" spans="2:15" x14ac:dyDescent="0.3">
      <c r="C30" s="8">
        <v>7</v>
      </c>
      <c r="D30" s="8">
        <f t="shared" si="5"/>
        <v>2.4439681218637679E-2</v>
      </c>
      <c r="E30" s="8">
        <f t="shared" si="6"/>
        <v>0.34280142175459505</v>
      </c>
      <c r="F30" s="8">
        <f t="shared" si="4"/>
        <v>8.37795746897807E-3</v>
      </c>
      <c r="H30" s="2">
        <v>20</v>
      </c>
      <c r="I30" s="2">
        <f t="shared" si="0"/>
        <v>1.2319971190548209</v>
      </c>
      <c r="J30" s="2" cm="1">
        <f t="array" ref="J30">SUM(($F$23:$F$60*COS($C$23:$C$60*I30)))^2+SUM(($F$23:$F$60*SIN($C$23:$C$60*I30)))^2</f>
        <v>2.3314182118286414E-7</v>
      </c>
      <c r="K30" s="2">
        <f t="shared" si="1"/>
        <v>-66.323798153690589</v>
      </c>
      <c r="M30" s="8">
        <v>20</v>
      </c>
      <c r="N30" s="8">
        <f t="shared" si="2"/>
        <v>0.89802757576061587</v>
      </c>
      <c r="O30" s="8">
        <f t="shared" si="3"/>
        <v>0.22440668576989301</v>
      </c>
    </row>
    <row r="31" spans="2:15" x14ac:dyDescent="0.3">
      <c r="C31" s="8">
        <v>8</v>
      </c>
      <c r="D31" s="8">
        <f t="shared" si="5"/>
        <v>2.5841983369882478E-2</v>
      </c>
      <c r="E31" s="8">
        <f t="shared" si="6"/>
        <v>0.41201996659843176</v>
      </c>
      <c r="F31" s="8">
        <f t="shared" si="4"/>
        <v>1.0647413124896208E-2</v>
      </c>
      <c r="H31" s="2">
        <v>21</v>
      </c>
      <c r="I31" s="2">
        <f t="shared" si="0"/>
        <v>1.293596975007562</v>
      </c>
      <c r="J31" s="2" cm="1">
        <f t="array" ref="J31">SUM(($F$23:$F$60*COS($C$23:$C$60*I31)))^2+SUM(($F$23:$F$60*SIN($C$23:$C$60*I31)))^2</f>
        <v>1.6182429641780476E-6</v>
      </c>
      <c r="K31" s="2">
        <f t="shared" si="1"/>
        <v>-57.909562725382372</v>
      </c>
      <c r="M31" s="8">
        <v>21</v>
      </c>
      <c r="N31" s="8">
        <f t="shared" si="2"/>
        <v>0.44768105645666068</v>
      </c>
      <c r="O31" s="8">
        <f t="shared" si="3"/>
        <v>0.11187030874448732</v>
      </c>
    </row>
    <row r="32" spans="2:15" x14ac:dyDescent="0.3">
      <c r="C32" s="8">
        <v>9</v>
      </c>
      <c r="D32" s="8">
        <f t="shared" si="5"/>
        <v>1.593091791498669E-2</v>
      </c>
      <c r="E32" s="8">
        <f t="shared" si="6"/>
        <v>0.48455312708255144</v>
      </c>
      <c r="F32" s="8">
        <f t="shared" si="4"/>
        <v>7.7193760930022413E-3</v>
      </c>
      <c r="H32" s="2">
        <v>22</v>
      </c>
      <c r="I32" s="2">
        <f t="shared" si="0"/>
        <v>1.3551968309603029</v>
      </c>
      <c r="J32" s="2" cm="1">
        <f t="array" ref="J32">SUM(($F$23:$F$60*COS($C$23:$C$60*I32)))^2+SUM(($F$23:$F$60*SIN($C$23:$C$60*I32)))^2</f>
        <v>1.3612361136518268E-6</v>
      </c>
      <c r="K32" s="2">
        <f t="shared" si="1"/>
        <v>-58.660665375723646</v>
      </c>
      <c r="M32" s="8">
        <v>22</v>
      </c>
      <c r="N32" s="8">
        <f t="shared" si="2"/>
        <v>-0.18583811084256077</v>
      </c>
      <c r="O32" s="8">
        <f t="shared" si="3"/>
        <v>-4.6438790600160582E-2</v>
      </c>
    </row>
    <row r="33" spans="3:15" x14ac:dyDescent="0.3">
      <c r="C33" s="8">
        <v>10</v>
      </c>
      <c r="D33" s="8">
        <f t="shared" si="5"/>
        <v>-3.271097293581444E-3</v>
      </c>
      <c r="E33" s="8">
        <f t="shared" si="6"/>
        <v>0.558522332450331</v>
      </c>
      <c r="F33" s="8">
        <f t="shared" si="4"/>
        <v>-1.8269808900830732E-3</v>
      </c>
      <c r="H33" s="2">
        <v>23</v>
      </c>
      <c r="I33" s="2">
        <f t="shared" si="0"/>
        <v>1.4167966869130439</v>
      </c>
      <c r="J33" s="2" cm="1">
        <f t="array" ref="J33">SUM(($F$23:$F$60*COS($C$23:$C$60*I33)))^2+SUM(($F$23:$F$60*SIN($C$23:$C$60*I33)))^2</f>
        <v>3.241789643012176E-7</v>
      </c>
      <c r="K33" s="2">
        <f t="shared" si="1"/>
        <v>-64.892151695747998</v>
      </c>
      <c r="M33" s="8">
        <v>23</v>
      </c>
      <c r="N33" s="8">
        <f t="shared" si="2"/>
        <v>-0.7433199779913241</v>
      </c>
      <c r="O33" s="8">
        <f t="shared" si="3"/>
        <v>-0.18574704967862563</v>
      </c>
    </row>
    <row r="34" spans="3:15" x14ac:dyDescent="0.3">
      <c r="C34" s="8">
        <v>11</v>
      </c>
      <c r="D34" s="8">
        <f t="shared" si="5"/>
        <v>-2.5495376833595478E-2</v>
      </c>
      <c r="E34" s="8">
        <f t="shared" si="6"/>
        <v>0.63201181913698035</v>
      </c>
      <c r="F34" s="8">
        <f t="shared" si="4"/>
        <v>-1.6113379492183503E-2</v>
      </c>
      <c r="H34" s="2">
        <v>24</v>
      </c>
      <c r="I34" s="2">
        <f t="shared" si="0"/>
        <v>1.478396542865785</v>
      </c>
      <c r="J34" s="2" cm="1">
        <f t="array" ref="J34">SUM(($F$23:$F$60*COS($C$23:$C$60*I34)))^2+SUM(($F$23:$F$60*SIN($C$23:$C$60*I34)))^2</f>
        <v>1.9320208317153098E-6</v>
      </c>
      <c r="K34" s="2">
        <f t="shared" si="1"/>
        <v>-57.139881951823099</v>
      </c>
      <c r="M34" s="8">
        <v>24</v>
      </c>
      <c r="N34" s="8">
        <f t="shared" si="2"/>
        <v>-0.99666592803402998</v>
      </c>
      <c r="O34" s="8">
        <f t="shared" si="3"/>
        <v>-0.249055267084038</v>
      </c>
    </row>
    <row r="35" spans="3:15" x14ac:dyDescent="0.3">
      <c r="C35" s="8">
        <v>12</v>
      </c>
      <c r="D35" s="8">
        <f t="shared" si="5"/>
        <v>-4.1823585153363693E-2</v>
      </c>
      <c r="E35" s="8">
        <f t="shared" si="6"/>
        <v>0.70311824803956635</v>
      </c>
      <c r="F35" s="8">
        <f t="shared" si="4"/>
        <v>-2.9406925919766697E-2</v>
      </c>
      <c r="H35" s="2">
        <v>25</v>
      </c>
      <c r="I35" s="2">
        <f t="shared" si="0"/>
        <v>1.5399963988185261</v>
      </c>
      <c r="J35" s="2" cm="1">
        <f t="array" ref="J35">SUM(($F$23:$F$60*COS($C$23:$C$60*I35)))^2+SUM(($F$23:$F$60*SIN($C$23:$C$60*I35)))^2</f>
        <v>6.1029494988635476E-7</v>
      </c>
      <c r="K35" s="2">
        <f t="shared" si="1"/>
        <v>-62.144602237605355</v>
      </c>
      <c r="M35" s="8">
        <v>25</v>
      </c>
      <c r="N35" s="8">
        <f t="shared" si="2"/>
        <v>-0.84221723371628565</v>
      </c>
      <c r="O35" s="8">
        <f t="shared" si="3"/>
        <v>-0.21046032796540751</v>
      </c>
    </row>
    <row r="36" spans="3:15" x14ac:dyDescent="0.3">
      <c r="C36" s="8">
        <v>13</v>
      </c>
      <c r="D36" s="8">
        <f t="shared" si="5"/>
        <v>-4.343067876266752E-2</v>
      </c>
      <c r="E36" s="8">
        <f t="shared" si="6"/>
        <v>0.77000000000000013</v>
      </c>
      <c r="F36" s="8">
        <f t="shared" si="4"/>
        <v>-3.3441622647253998E-2</v>
      </c>
      <c r="H36" s="2">
        <v>26</v>
      </c>
      <c r="I36" s="2">
        <f t="shared" si="0"/>
        <v>1.6015962547712672</v>
      </c>
      <c r="J36" s="2" cm="1">
        <f t="array" ref="J36">SUM(($F$23:$F$60*COS($C$23:$C$60*I36)))^2+SUM(($F$23:$F$60*SIN($C$23:$C$60*I36)))^2</f>
        <v>7.4385566656904975E-7</v>
      </c>
      <c r="K36" s="2">
        <f t="shared" si="1"/>
        <v>-61.285113242573004</v>
      </c>
      <c r="M36" s="8">
        <v>26</v>
      </c>
      <c r="N36" s="8">
        <f t="shared" si="2"/>
        <v>-0.34316793889938918</v>
      </c>
      <c r="O36" s="8">
        <f t="shared" si="3"/>
        <v>-8.5753691656596909E-2</v>
      </c>
    </row>
    <row r="37" spans="3:15" x14ac:dyDescent="0.3">
      <c r="C37" s="8">
        <v>14</v>
      </c>
      <c r="D37" s="8">
        <f t="shared" si="5"/>
        <v>-2.4621208001572019E-2</v>
      </c>
      <c r="E37" s="8">
        <f t="shared" si="6"/>
        <v>0.83092487277387361</v>
      </c>
      <c r="F37" s="8">
        <f t="shared" si="4"/>
        <v>-2.0458374126245307E-2</v>
      </c>
      <c r="H37" s="2">
        <v>27</v>
      </c>
      <c r="I37" s="2">
        <f t="shared" si="0"/>
        <v>1.6631961107240081</v>
      </c>
      <c r="J37" s="2" cm="1">
        <f t="array" ref="J37">SUM(($F$23:$F$60*COS($C$23:$C$60*I37)))^2+SUM(($F$23:$F$60*SIN($C$23:$C$60*I37)))^2</f>
        <v>1.5849390589265667E-6</v>
      </c>
      <c r="K37" s="2">
        <f t="shared" si="1"/>
        <v>-57.999874317936893</v>
      </c>
      <c r="M37" s="8">
        <v>27</v>
      </c>
      <c r="N37" s="8">
        <f t="shared" si="2"/>
        <v>0.29629154117931233</v>
      </c>
      <c r="O37" s="8">
        <f t="shared" si="3"/>
        <v>7.4039823021456092E-2</v>
      </c>
    </row>
    <row r="38" spans="3:15" x14ac:dyDescent="0.3">
      <c r="C38" s="8">
        <v>15</v>
      </c>
      <c r="D38" s="8">
        <f t="shared" si="5"/>
        <v>1.4860674835286232E-2</v>
      </c>
      <c r="E38" s="8">
        <f t="shared" si="6"/>
        <v>0.88431494415870637</v>
      </c>
      <c r="F38" s="8">
        <f t="shared" si="4"/>
        <v>1.3141516837126837E-2</v>
      </c>
      <c r="H38" s="2">
        <v>28</v>
      </c>
      <c r="I38" s="2">
        <f t="shared" si="0"/>
        <v>1.7247959666767492</v>
      </c>
      <c r="J38" s="2" cm="1">
        <f t="array" ref="J38">SUM(($F$23:$F$60*COS($C$23:$C$60*I38)))^2+SUM(($F$23:$F$60*SIN($C$23:$C$60*I38)))^2</f>
        <v>1.9346682786698203E-7</v>
      </c>
      <c r="K38" s="2">
        <f t="shared" si="1"/>
        <v>-67.133934890912229</v>
      </c>
      <c r="M38" s="8">
        <v>28</v>
      </c>
      <c r="N38" s="8">
        <f t="shared" si="2"/>
        <v>0.81452072707050971</v>
      </c>
      <c r="O38" s="8">
        <f t="shared" si="3"/>
        <v>0.2035392918730379</v>
      </c>
    </row>
    <row r="39" spans="3:15" x14ac:dyDescent="0.3">
      <c r="C39" s="8">
        <v>16</v>
      </c>
      <c r="D39" s="8">
        <f t="shared" si="5"/>
        <v>6.9086007266663002E-2</v>
      </c>
      <c r="E39" s="8">
        <f t="shared" si="6"/>
        <v>0.92878743935014563</v>
      </c>
      <c r="F39" s="8">
        <f t="shared" si="4"/>
        <v>6.4166215784129482E-2</v>
      </c>
      <c r="H39" s="2">
        <v>29</v>
      </c>
      <c r="I39" s="2">
        <f t="shared" si="0"/>
        <v>1.7863958226294903</v>
      </c>
      <c r="J39" s="2" cm="1">
        <f t="array" ref="J39">SUM(($F$23:$F$60*COS($C$23:$C$60*I39)))^2+SUM(($F$23:$F$60*SIN($C$23:$C$60*I39)))^2</f>
        <v>1.1165631535010457E-6</v>
      </c>
      <c r="K39" s="2">
        <f t="shared" si="1"/>
        <v>-59.521167079339207</v>
      </c>
      <c r="M39" s="8">
        <v>29</v>
      </c>
      <c r="N39" s="8">
        <f t="shared" si="2"/>
        <v>0.99948158214284444</v>
      </c>
      <c r="O39" s="8">
        <f t="shared" si="3"/>
        <v>0.24975886642094952</v>
      </c>
    </row>
    <row r="40" spans="3:15" x14ac:dyDescent="0.3">
      <c r="C40" s="8">
        <v>17</v>
      </c>
      <c r="D40" s="8">
        <f t="shared" si="5"/>
        <v>0.12711759778392756</v>
      </c>
      <c r="E40" s="8">
        <f t="shared" si="6"/>
        <v>0.96319054408305926</v>
      </c>
      <c r="F40" s="8">
        <f t="shared" si="4"/>
        <v>0.12243846817203267</v>
      </c>
      <c r="H40" s="2">
        <v>30</v>
      </c>
      <c r="I40" s="2">
        <f t="shared" si="0"/>
        <v>1.8479956785822311</v>
      </c>
      <c r="J40" s="2" cm="1">
        <f t="array" ref="J40">SUM(($F$23:$F$60*COS($C$23:$C$60*I40)))^2+SUM(($F$23:$F$60*SIN($C$23:$C$60*I40)))^2</f>
        <v>9.971888391604954E-7</v>
      </c>
      <c r="K40" s="2">
        <f t="shared" si="1"/>
        <v>-60.012225908964382</v>
      </c>
      <c r="M40" s="8">
        <v>30</v>
      </c>
      <c r="N40" s="8">
        <f t="shared" si="2"/>
        <v>0.77549574317223546</v>
      </c>
      <c r="O40" s="8">
        <f t="shared" si="3"/>
        <v>0.19378740057792068</v>
      </c>
    </row>
    <row r="41" spans="3:15" x14ac:dyDescent="0.3">
      <c r="C41" s="8">
        <v>18</v>
      </c>
      <c r="D41" s="8">
        <f t="shared" si="5"/>
        <v>0.17583916741203112</v>
      </c>
      <c r="E41" s="8">
        <f t="shared" si="6"/>
        <v>0.98663323601598396</v>
      </c>
      <c r="F41" s="8">
        <f t="shared" si="4"/>
        <v>0.17348876676208863</v>
      </c>
      <c r="H41" s="2">
        <v>31</v>
      </c>
      <c r="I41" s="2">
        <f t="shared" si="0"/>
        <v>1.9095955345349722</v>
      </c>
      <c r="J41" s="2" cm="1">
        <f t="array" ref="J41">SUM(($F$23:$F$60*COS($C$23:$C$60*I41)))^2+SUM(($F$23:$F$60*SIN($C$23:$C$60*I41)))^2</f>
        <v>1.9444881794907998E-7</v>
      </c>
      <c r="K41" s="2">
        <f t="shared" si="1"/>
        <v>-67.111946925769601</v>
      </c>
      <c r="M41" s="8">
        <v>31</v>
      </c>
      <c r="N41" s="8">
        <f t="shared" si="2"/>
        <v>0.23420898932660014</v>
      </c>
      <c r="O41" s="8">
        <f t="shared" si="3"/>
        <v>5.8526112661721655E-2</v>
      </c>
    </row>
    <row r="42" spans="3:15" x14ac:dyDescent="0.3">
      <c r="C42" s="8">
        <v>19</v>
      </c>
      <c r="D42" s="8">
        <f t="shared" si="5"/>
        <v>0.2036085824653337</v>
      </c>
      <c r="E42" s="8">
        <f t="shared" si="6"/>
        <v>0.99850836174173663</v>
      </c>
      <c r="F42" s="8">
        <f t="shared" si="4"/>
        <v>0.20330487211401763</v>
      </c>
      <c r="H42" s="2">
        <v>32</v>
      </c>
      <c r="I42" s="2">
        <f t="shared" si="0"/>
        <v>1.9711953904877133</v>
      </c>
      <c r="J42" s="2" cm="1">
        <f t="array" ref="J42">SUM(($F$23:$F$60*COS($C$23:$C$60*I42)))^2+SUM(($F$23:$F$60*SIN($C$23:$C$60*I42)))^2</f>
        <v>1.2361137886656728E-6</v>
      </c>
      <c r="K42" s="2">
        <f t="shared" si="1"/>
        <v>-59.079415490570788</v>
      </c>
      <c r="M42" s="8">
        <v>32</v>
      </c>
      <c r="N42" s="8">
        <f t="shared" si="2"/>
        <v>-0.40290643571366269</v>
      </c>
      <c r="O42" s="8">
        <f t="shared" si="3"/>
        <v>-0.10068164982270554</v>
      </c>
    </row>
    <row r="43" spans="3:15" x14ac:dyDescent="0.3">
      <c r="C43" s="8">
        <v>20</v>
      </c>
      <c r="D43" s="8">
        <f t="shared" si="5"/>
        <v>0.2036085824653337</v>
      </c>
      <c r="E43" s="8">
        <f t="shared" si="6"/>
        <v>0.99850836174173674</v>
      </c>
      <c r="F43" s="8">
        <f t="shared" si="4"/>
        <v>0.20330487211401765</v>
      </c>
      <c r="H43" s="2">
        <v>33</v>
      </c>
      <c r="I43" s="2">
        <f t="shared" si="0"/>
        <v>2.0327952464404544</v>
      </c>
      <c r="J43" s="2" cm="1">
        <f t="array" ref="J43">SUM(($F$23:$F$60*COS($C$23:$C$60*I43)))^2+SUM(($F$23:$F$60*SIN($C$23:$C$60*I43)))^2</f>
        <v>4.7393860172924743E-7</v>
      </c>
      <c r="K43" s="2">
        <f t="shared" si="1"/>
        <v>-63.242779170966301</v>
      </c>
      <c r="M43" s="8">
        <v>33</v>
      </c>
      <c r="N43" s="8">
        <f t="shared" si="2"/>
        <v>-0.87516914326765094</v>
      </c>
      <c r="O43" s="8">
        <f t="shared" si="3"/>
        <v>-0.21869462834972256</v>
      </c>
    </row>
    <row r="44" spans="3:15" x14ac:dyDescent="0.3">
      <c r="C44" s="8">
        <v>21</v>
      </c>
      <c r="D44" s="8">
        <f t="shared" si="5"/>
        <v>0.17583916741203112</v>
      </c>
      <c r="E44" s="8">
        <f t="shared" si="6"/>
        <v>0.98663323601598396</v>
      </c>
      <c r="F44" s="8">
        <f t="shared" si="4"/>
        <v>0.17348876676208863</v>
      </c>
      <c r="H44" s="2">
        <v>34</v>
      </c>
      <c r="I44" s="2">
        <f t="shared" si="0"/>
        <v>2.0943951023931957</v>
      </c>
      <c r="J44" s="2" cm="1">
        <f t="array" ref="J44">SUM(($F$23:$F$60*COS($C$23:$C$60*I44)))^2+SUM(($F$23:$F$60*SIN($C$23:$C$60*I44)))^2</f>
        <v>4.360942746448415E-7</v>
      </c>
      <c r="K44" s="2">
        <f t="shared" si="1"/>
        <v>-63.60419615015347</v>
      </c>
      <c r="M44" s="8">
        <v>34</v>
      </c>
      <c r="N44" s="8">
        <f t="shared" si="2"/>
        <v>-0.98934868624707373</v>
      </c>
      <c r="O44" s="8">
        <f t="shared" si="3"/>
        <v>-0.24722677314609068</v>
      </c>
    </row>
    <row r="45" spans="3:15" x14ac:dyDescent="0.3">
      <c r="C45" s="8">
        <v>22</v>
      </c>
      <c r="D45" s="8">
        <f t="shared" si="5"/>
        <v>0.12711759778392756</v>
      </c>
      <c r="E45" s="8">
        <f t="shared" si="6"/>
        <v>0.96319054408305926</v>
      </c>
      <c r="F45" s="8">
        <f t="shared" si="4"/>
        <v>0.12243846817203267</v>
      </c>
      <c r="H45" s="2">
        <v>35</v>
      </c>
      <c r="I45" s="2">
        <f t="shared" si="0"/>
        <v>2.1559949583459366</v>
      </c>
      <c r="J45" s="2" cm="1">
        <f t="array" ref="J45">SUM(($F$23:$F$60*COS($C$23:$C$60*I45)))^2+SUM(($F$23:$F$60*SIN($C$23:$C$60*I45)))^2</f>
        <v>1.0897763399094681E-6</v>
      </c>
      <c r="K45" s="2">
        <f t="shared" si="1"/>
        <v>-59.626626252796832</v>
      </c>
      <c r="M45" s="8">
        <v>35</v>
      </c>
      <c r="N45" s="8">
        <f t="shared" si="2"/>
        <v>-0.69872749880278517</v>
      </c>
      <c r="O45" s="8">
        <f t="shared" si="3"/>
        <v>-0.17460390582083563</v>
      </c>
    </row>
    <row r="46" spans="3:15" x14ac:dyDescent="0.3">
      <c r="C46" s="8">
        <v>23</v>
      </c>
      <c r="D46" s="8">
        <f t="shared" si="5"/>
        <v>6.9086007266663002E-2</v>
      </c>
      <c r="E46" s="8">
        <f t="shared" si="6"/>
        <v>0.92878743935014585</v>
      </c>
      <c r="F46" s="8">
        <f t="shared" si="4"/>
        <v>6.4166215784129496E-2</v>
      </c>
      <c r="H46" s="2">
        <v>36</v>
      </c>
      <c r="I46" s="2">
        <f t="shared" si="0"/>
        <v>2.2175948142986774</v>
      </c>
      <c r="J46" s="2" cm="1">
        <f t="array" ref="J46">SUM(($F$23:$F$60*COS($C$23:$C$60*I46)))^2+SUM(($F$23:$F$60*SIN($C$23:$C$60*I46)))^2</f>
        <v>1.7370330211630936E-7</v>
      </c>
      <c r="K46" s="2">
        <f t="shared" si="1"/>
        <v>-67.60191925494982</v>
      </c>
      <c r="M46" s="8">
        <v>36</v>
      </c>
      <c r="N46" s="8">
        <f t="shared" si="2"/>
        <v>-0.12221579993988983</v>
      </c>
      <c r="O46" s="8">
        <f t="shared" si="3"/>
        <v>-3.0540312294973258E-2</v>
      </c>
    </row>
    <row r="47" spans="3:15" x14ac:dyDescent="0.3">
      <c r="C47" s="8">
        <v>24</v>
      </c>
      <c r="D47" s="8">
        <f t="shared" si="5"/>
        <v>1.4860674835286232E-2</v>
      </c>
      <c r="E47" s="8">
        <f t="shared" si="6"/>
        <v>0.8843149441587066</v>
      </c>
      <c r="F47" s="8">
        <f t="shared" si="4"/>
        <v>1.3141516837126841E-2</v>
      </c>
      <c r="H47" s="2">
        <v>37</v>
      </c>
      <c r="I47" s="2">
        <f t="shared" si="0"/>
        <v>2.2791946702514188</v>
      </c>
      <c r="J47" s="2" cm="1">
        <f t="array" ref="J47">SUM(($F$23:$F$60*COS($C$23:$C$60*I47)))^2+SUM(($F$23:$F$60*SIN($C$23:$C$60*I47)))^2</f>
        <v>7.1657786917623487E-7</v>
      </c>
      <c r="K47" s="2">
        <f t="shared" si="1"/>
        <v>-61.447366087334821</v>
      </c>
      <c r="M47" s="8">
        <v>37</v>
      </c>
      <c r="N47" s="8">
        <f t="shared" si="2"/>
        <v>0.5043015701011353</v>
      </c>
      <c r="O47" s="8">
        <f t="shared" si="3"/>
        <v>0.1260191190444202</v>
      </c>
    </row>
    <row r="48" spans="3:15" x14ac:dyDescent="0.3">
      <c r="C48" s="8">
        <v>25</v>
      </c>
      <c r="D48" s="8">
        <f t="shared" si="5"/>
        <v>-2.4621208001572019E-2</v>
      </c>
      <c r="E48" s="8">
        <f t="shared" si="6"/>
        <v>0.8309248727738735</v>
      </c>
      <c r="F48" s="8">
        <f t="shared" si="4"/>
        <v>-2.0458374126245307E-2</v>
      </c>
      <c r="H48" s="2">
        <v>38</v>
      </c>
      <c r="I48" s="2">
        <f t="shared" si="0"/>
        <v>2.3407945262041596</v>
      </c>
      <c r="J48" s="2" cm="1">
        <f t="array" ref="J48">SUM(($F$23:$F$60*COS($C$23:$C$60*I48)))^2+SUM(($F$23:$F$60*SIN($C$23:$C$60*I48)))^2</f>
        <v>7.7475994728772465E-7</v>
      </c>
      <c r="K48" s="2">
        <f t="shared" si="1"/>
        <v>-61.108328390648836</v>
      </c>
      <c r="M48" s="8">
        <v>38</v>
      </c>
      <c r="N48" s="8">
        <f t="shared" si="2"/>
        <v>0.92447951020351871</v>
      </c>
      <c r="O48" s="8">
        <f t="shared" si="3"/>
        <v>0.23101671768957721</v>
      </c>
    </row>
    <row r="49" spans="3:15" x14ac:dyDescent="0.3">
      <c r="C49" s="8">
        <v>26</v>
      </c>
      <c r="D49" s="8">
        <f t="shared" si="5"/>
        <v>-4.343067876266752E-2</v>
      </c>
      <c r="E49" s="8">
        <f t="shared" si="6"/>
        <v>0.76999999999999991</v>
      </c>
      <c r="F49" s="8">
        <f t="shared" si="4"/>
        <v>-3.3441622647253984E-2</v>
      </c>
      <c r="H49" s="2">
        <v>39</v>
      </c>
      <c r="I49" s="2">
        <f t="shared" si="0"/>
        <v>2.4023943821569005</v>
      </c>
      <c r="J49" s="2" cm="1">
        <f t="array" ref="J49">SUM(($F$23:$F$60*COS($C$23:$C$60*I49)))^2+SUM(($F$23:$F$60*SIN($C$23:$C$60*I49)))^2</f>
        <v>1.3082360106511684E-7</v>
      </c>
      <c r="K49" s="2">
        <f t="shared" si="1"/>
        <v>-68.833139006008992</v>
      </c>
      <c r="M49" s="8">
        <v>39</v>
      </c>
      <c r="N49" s="8">
        <f t="shared" si="2"/>
        <v>0.96639851471089089</v>
      </c>
      <c r="O49" s="8">
        <f t="shared" si="3"/>
        <v>0.24149179120199701</v>
      </c>
    </row>
    <row r="50" spans="3:15" x14ac:dyDescent="0.3">
      <c r="C50" s="8">
        <v>27</v>
      </c>
      <c r="D50" s="8">
        <f t="shared" si="5"/>
        <v>-4.1823585153363693E-2</v>
      </c>
      <c r="E50" s="8">
        <f t="shared" si="6"/>
        <v>0.70311824803956657</v>
      </c>
      <c r="F50" s="8">
        <f t="shared" si="4"/>
        <v>-2.9406925919766708E-2</v>
      </c>
      <c r="H50" s="2">
        <v>40</v>
      </c>
      <c r="I50" s="2">
        <f t="shared" si="0"/>
        <v>2.4639942381096418</v>
      </c>
      <c r="J50" s="2" cm="1">
        <f t="array" ref="J50">SUM(($F$23:$F$60*COS($C$23:$C$60*I50)))^2+SUM(($F$23:$F$60*SIN($C$23:$C$60*I50)))^2</f>
        <v>8.8674667743790019E-7</v>
      </c>
      <c r="K50" s="2">
        <f t="shared" si="1"/>
        <v>-60.522004301163399</v>
      </c>
      <c r="M50" s="8">
        <v>40</v>
      </c>
      <c r="N50" s="8">
        <f t="shared" si="2"/>
        <v>0.61290705365297715</v>
      </c>
      <c r="O50" s="8">
        <f t="shared" si="3"/>
        <v>0.15315837097625862</v>
      </c>
    </row>
    <row r="51" spans="3:15" x14ac:dyDescent="0.3">
      <c r="C51" s="8">
        <v>28</v>
      </c>
      <c r="D51" s="8">
        <f t="shared" si="5"/>
        <v>-2.5495376833595478E-2</v>
      </c>
      <c r="E51" s="8">
        <f t="shared" si="6"/>
        <v>0.63201181913698057</v>
      </c>
      <c r="F51" s="8">
        <f t="shared" si="4"/>
        <v>-1.611337949218351E-2</v>
      </c>
      <c r="H51" s="2">
        <v>41</v>
      </c>
      <c r="I51" s="2">
        <f t="shared" si="0"/>
        <v>2.5255940940623827</v>
      </c>
      <c r="J51" s="2" cm="1">
        <f t="array" ref="J51">SUM(($F$23:$F$60*COS($C$23:$C$60*I51)))^2+SUM(($F$23:$F$60*SIN($C$23:$C$60*I51)))^2</f>
        <v>4.2967910688485732E-7</v>
      </c>
      <c r="K51" s="2">
        <f t="shared" si="1"/>
        <v>-63.668557633401093</v>
      </c>
      <c r="M51" s="8">
        <v>41</v>
      </c>
      <c r="N51" s="8">
        <f t="shared" si="2"/>
        <v>8.6392723254963485E-3</v>
      </c>
      <c r="O51" s="8">
        <f t="shared" si="3"/>
        <v>2.158854051208988E-3</v>
      </c>
    </row>
    <row r="52" spans="3:15" x14ac:dyDescent="0.3">
      <c r="C52" s="8">
        <v>29</v>
      </c>
      <c r="D52" s="8">
        <f t="shared" si="5"/>
        <v>-3.271097293581444E-3</v>
      </c>
      <c r="E52" s="8">
        <f t="shared" si="6"/>
        <v>0.558522332450331</v>
      </c>
      <c r="F52" s="8">
        <f t="shared" si="4"/>
        <v>-1.8269808900830732E-3</v>
      </c>
      <c r="H52" s="2">
        <v>42</v>
      </c>
      <c r="I52" s="2">
        <f t="shared" si="0"/>
        <v>2.587193950015124</v>
      </c>
      <c r="J52" s="2" cm="1">
        <f t="array" ref="J52">SUM(($F$23:$F$60*COS($C$23:$C$60*I52)))^2+SUM(($F$23:$F$60*SIN($C$23:$C$60*I52)))^2</f>
        <v>2.8706550165218649E-7</v>
      </c>
      <c r="K52" s="2">
        <f t="shared" si="1"/>
        <v>-65.420189960869777</v>
      </c>
      <c r="M52" s="8">
        <v>42</v>
      </c>
      <c r="N52" s="8">
        <f t="shared" si="2"/>
        <v>-0.59916334337969634</v>
      </c>
      <c r="O52" s="8">
        <f t="shared" si="3"/>
        <v>-0.14972397702683415</v>
      </c>
    </row>
    <row r="53" spans="3:15" x14ac:dyDescent="0.3">
      <c r="C53" s="8">
        <v>30</v>
      </c>
      <c r="D53" s="8">
        <f t="shared" si="5"/>
        <v>1.593091791498669E-2</v>
      </c>
      <c r="E53" s="8">
        <f t="shared" si="6"/>
        <v>0.48455312708255177</v>
      </c>
      <c r="F53" s="8">
        <f t="shared" si="4"/>
        <v>7.7193760930022465E-3</v>
      </c>
      <c r="H53" s="2">
        <v>43</v>
      </c>
      <c r="I53" s="2">
        <f t="shared" si="0"/>
        <v>2.6487938059678648</v>
      </c>
      <c r="J53" s="2" cm="1">
        <f t="array" ref="J53">SUM(($F$23:$F$60*COS($C$23:$C$60*I53)))^2+SUM(($F$23:$F$60*SIN($C$23:$C$60*I53)))^2</f>
        <v>8.7835826282202359E-7</v>
      </c>
      <c r="K53" s="2">
        <f t="shared" si="1"/>
        <v>-60.563283088875309</v>
      </c>
      <c r="M53" s="8">
        <v>43</v>
      </c>
      <c r="N53" s="8">
        <f t="shared" si="2"/>
        <v>-0.96181299894577321</v>
      </c>
      <c r="O53" s="8">
        <f t="shared" si="3"/>
        <v>-0.24034592394449764</v>
      </c>
    </row>
    <row r="54" spans="3:15" x14ac:dyDescent="0.3">
      <c r="C54" s="8">
        <v>31</v>
      </c>
      <c r="D54" s="8">
        <f t="shared" si="5"/>
        <v>2.5841983369882478E-2</v>
      </c>
      <c r="E54" s="8">
        <f t="shared" si="6"/>
        <v>0.4120199665984321</v>
      </c>
      <c r="F54" s="8">
        <f t="shared" si="4"/>
        <v>1.0647413124896216E-2</v>
      </c>
      <c r="H54" s="2">
        <v>44</v>
      </c>
      <c r="I54" s="2">
        <f t="shared" si="0"/>
        <v>2.7103936619206057</v>
      </c>
      <c r="J54" s="2" cm="1">
        <f t="array" ref="J54">SUM(($F$23:$F$60*COS($C$23:$C$60*I54)))^2+SUM(($F$23:$F$60*SIN($C$23:$C$60*I54)))^2</f>
        <v>1.8129644413817268E-7</v>
      </c>
      <c r="K54" s="2">
        <f t="shared" si="1"/>
        <v>-67.416107138654098</v>
      </c>
      <c r="M54" s="8">
        <v>44</v>
      </c>
      <c r="N54" s="8">
        <f t="shared" si="2"/>
        <v>-0.9309283931169362</v>
      </c>
      <c r="O54" s="8">
        <f t="shared" si="3"/>
        <v>-0.23262821880666973</v>
      </c>
    </row>
    <row r="55" spans="3:15" x14ac:dyDescent="0.3">
      <c r="C55" s="8">
        <v>32</v>
      </c>
      <c r="D55" s="8">
        <f t="shared" si="5"/>
        <v>2.4439681218637679E-2</v>
      </c>
      <c r="E55" s="8">
        <f t="shared" si="6"/>
        <v>0.34280142175459527</v>
      </c>
      <c r="F55" s="8">
        <f t="shared" si="4"/>
        <v>8.3779574689780752E-3</v>
      </c>
      <c r="H55" s="2">
        <v>45</v>
      </c>
      <c r="I55" s="2">
        <f t="shared" si="0"/>
        <v>2.771993517873347</v>
      </c>
      <c r="J55" s="2" cm="1">
        <f t="array" ref="J55">SUM(($F$23:$F$60*COS($C$23:$C$60*I55)))^2+SUM(($F$23:$F$60*SIN($C$23:$C$60*I55)))^2</f>
        <v>5.3058404484045985E-7</v>
      </c>
      <c r="K55" s="2">
        <f t="shared" si="1"/>
        <v>-62.752458137994665</v>
      </c>
      <c r="M55" s="8">
        <v>45</v>
      </c>
      <c r="N55" s="8">
        <f t="shared" si="2"/>
        <v>-0.51914623443907326</v>
      </c>
      <c r="O55" s="8">
        <f t="shared" si="3"/>
        <v>-0.12972862865788801</v>
      </c>
    </row>
    <row r="56" spans="3:15" x14ac:dyDescent="0.3">
      <c r="C56" s="8">
        <v>33</v>
      </c>
      <c r="D56" s="8">
        <f t="shared" si="5"/>
        <v>1.3986135991183861E-2</v>
      </c>
      <c r="E56" s="8">
        <f t="shared" si="6"/>
        <v>0.27869021650366843</v>
      </c>
      <c r="F56" s="8">
        <f t="shared" si="4"/>
        <v>3.8977992674327794E-3</v>
      </c>
      <c r="H56" s="2">
        <v>46</v>
      </c>
      <c r="I56" s="2">
        <f t="shared" si="0"/>
        <v>2.8335933738260879</v>
      </c>
      <c r="J56" s="2" cm="1">
        <f t="array" ref="J56">SUM(($F$23:$F$60*COS($C$23:$C$60*I56)))^2+SUM(($F$23:$F$60*SIN($C$23:$C$60*I56)))^2</f>
        <v>7.0594286699903042E-7</v>
      </c>
      <c r="K56" s="2">
        <f t="shared" si="1"/>
        <v>-61.512304456211233</v>
      </c>
      <c r="M56" s="8">
        <v>46</v>
      </c>
      <c r="N56" s="8">
        <f t="shared" si="2"/>
        <v>0.10504917936204522</v>
      </c>
      <c r="O56" s="8">
        <f t="shared" si="3"/>
        <v>2.6250572721574845E-2</v>
      </c>
    </row>
    <row r="57" spans="3:15" x14ac:dyDescent="0.3">
      <c r="C57" s="8">
        <v>34</v>
      </c>
      <c r="D57" s="8">
        <f t="shared" si="5"/>
        <v>-3.5343300524902095E-4</v>
      </c>
      <c r="E57" s="8">
        <f t="shared" si="6"/>
        <v>0.22134679738558438</v>
      </c>
      <c r="F57" s="8">
        <f t="shared" si="4"/>
        <v>-7.8231263802233222E-5</v>
      </c>
      <c r="H57" s="2">
        <v>47</v>
      </c>
      <c r="I57" s="2">
        <f t="shared" si="0"/>
        <v>2.8951932297788292</v>
      </c>
      <c r="J57" s="2" cm="1">
        <f t="array" ref="J57">SUM(($F$23:$F$60*COS($C$23:$C$60*I57)))^2+SUM(($F$23:$F$60*SIN($C$23:$C$60*I57)))^2</f>
        <v>1.0675147824033291E-7</v>
      </c>
      <c r="K57" s="2">
        <f t="shared" si="1"/>
        <v>-69.716261023715617</v>
      </c>
      <c r="M57" s="8">
        <v>47</v>
      </c>
      <c r="N57" s="8">
        <f t="shared" si="2"/>
        <v>0.68626279601995921</v>
      </c>
      <c r="O57" s="8">
        <f t="shared" si="3"/>
        <v>0.17148912102346281</v>
      </c>
    </row>
    <row r="58" spans="3:15" x14ac:dyDescent="0.3">
      <c r="C58" s="8">
        <v>35</v>
      </c>
      <c r="D58" s="8">
        <f t="shared" si="5"/>
        <v>-1.2707454498916014E-2</v>
      </c>
      <c r="E58" s="8">
        <f t="shared" si="6"/>
        <v>0.17225632883438946</v>
      </c>
      <c r="F58" s="8">
        <f t="shared" si="4"/>
        <v>-2.1889394608133189E-3</v>
      </c>
      <c r="H58" s="2">
        <v>48</v>
      </c>
      <c r="I58" s="2">
        <f t="shared" si="0"/>
        <v>2.9567930857315701</v>
      </c>
      <c r="J58" s="2" cm="1">
        <f t="array" ref="J58">SUM(($F$23:$F$60*COS($C$23:$C$60*I58)))^2+SUM(($F$23:$F$60*SIN($C$23:$C$60*I58)))^2</f>
        <v>7.3910168970769384E-7</v>
      </c>
      <c r="K58" s="2">
        <f t="shared" si="1"/>
        <v>-61.312958048519079</v>
      </c>
      <c r="M58" s="8">
        <v>48</v>
      </c>
      <c r="N58" s="8">
        <f t="shared" si="2"/>
        <v>0.98668594420786837</v>
      </c>
      <c r="O58" s="8">
        <f t="shared" si="3"/>
        <v>0.24656138476358791</v>
      </c>
    </row>
    <row r="59" spans="3:15" x14ac:dyDescent="0.3">
      <c r="C59" s="8">
        <v>36</v>
      </c>
      <c r="D59" s="8">
        <f t="shared" si="5"/>
        <v>-1.8679765038717266E-2</v>
      </c>
      <c r="E59" s="8">
        <f t="shared" si="6"/>
        <v>0.13269022819952342</v>
      </c>
      <c r="F59" s="8">
        <f t="shared" si="4"/>
        <v>-2.4786222857008733E-3</v>
      </c>
      <c r="H59" s="2">
        <v>49</v>
      </c>
      <c r="I59" s="2">
        <f t="shared" si="0"/>
        <v>3.0183929416843109</v>
      </c>
      <c r="J59" s="2" cm="1">
        <f t="array" ref="J59">SUM(($F$23:$F$60*COS($C$23:$C$60*I59)))^2+SUM(($F$23:$F$60*SIN($C$23:$C$60*I59)))^2</f>
        <v>4.4821358723258376E-7</v>
      </c>
      <c r="K59" s="2">
        <f t="shared" si="1"/>
        <v>-63.485149823152483</v>
      </c>
      <c r="M59" s="8">
        <v>49</v>
      </c>
      <c r="N59" s="8">
        <f t="shared" si="2"/>
        <v>0.8833978463342359</v>
      </c>
      <c r="O59" s="8">
        <f t="shared" si="3"/>
        <v>0.22075088590038058</v>
      </c>
    </row>
    <row r="60" spans="3:15" x14ac:dyDescent="0.3">
      <c r="C60" s="8">
        <v>37</v>
      </c>
      <c r="D60" s="8">
        <f t="shared" si="5"/>
        <v>-1.6763277691502529E-2</v>
      </c>
      <c r="E60" s="8">
        <f t="shared" si="6"/>
        <v>0.10367323670431305</v>
      </c>
      <c r="F60" s="8">
        <f t="shared" si="4"/>
        <v>-1.7379032560512723E-3</v>
      </c>
      <c r="H60" s="2">
        <v>50</v>
      </c>
      <c r="I60" s="2">
        <f t="shared" si="0"/>
        <v>3.0799927976370522</v>
      </c>
      <c r="J60" s="2" cm="1">
        <f t="array" ref="J60">SUM(($F$23:$F$60*COS($C$23:$C$60*I60)))^2+SUM(($F$23:$F$60*SIN($C$23:$C$60*I60)))^2</f>
        <v>2.1478509368772264E-7</v>
      </c>
      <c r="K60" s="2">
        <f t="shared" si="1"/>
        <v>-66.679958624222223</v>
      </c>
      <c r="M60" s="8">
        <v>50</v>
      </c>
      <c r="N60" s="8">
        <f t="shared" si="2"/>
        <v>0.41865973753742503</v>
      </c>
      <c r="O60" s="8">
        <f t="shared" si="3"/>
        <v>0.10461821741553153</v>
      </c>
    </row>
  </sheetData>
  <mergeCells count="4">
    <mergeCell ref="H3:K3"/>
    <mergeCell ref="H8:K8"/>
    <mergeCell ref="B12:C12"/>
    <mergeCell ref="M6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MUNTHE</dc:creator>
  <cp:lastModifiedBy>MICHAEL MUNTHE</cp:lastModifiedBy>
  <dcterms:created xsi:type="dcterms:W3CDTF">2021-12-14T04:40:50Z</dcterms:created>
  <dcterms:modified xsi:type="dcterms:W3CDTF">2021-12-15T16:06:02Z</dcterms:modified>
</cp:coreProperties>
</file>