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hp\Downloads\"/>
    </mc:Choice>
  </mc:AlternateContent>
  <xr:revisionPtr revIDLastSave="0" documentId="8_{D00B79DE-F8BA-4715-9520-76F856BC8D1B}" xr6:coauthVersionLast="47" xr6:coauthVersionMax="47" xr10:uidLastSave="{00000000-0000-0000-0000-000000000000}"/>
  <bookViews>
    <workbookView xWindow="-28920" yWindow="-120" windowWidth="29040" windowHeight="15840" activeTab="2" xr2:uid="{00000000-000D-0000-FFFF-FFFF00000000}"/>
  </bookViews>
  <sheets>
    <sheet name="Expenses" sheetId="4" r:id="rId1"/>
    <sheet name="Weekly Summary" sheetId="7" r:id="rId2"/>
    <sheet name="Executive Overview" sheetId="8" r:id="rId3"/>
  </sheets>
  <definedNames>
    <definedName name="_xlchart.v5.0" hidden="1">'Executive Overview'!$E$6:$I$6</definedName>
    <definedName name="_xlchart.v5.1" hidden="1">'Executive Overview'!$E$7:$I$7</definedName>
    <definedName name="_xlcn.WorksheetConnection_Floatreport__.xlsxFloatCleanData1" hidden="1">FloatCleanData[]</definedName>
    <definedName name="_xlcn.WorksheetConnection_Floatreport__.xlsxWeeklyData11" hidden="1">WeeklyData[]</definedName>
    <definedName name="Slicer_Week">#N/A</definedName>
    <definedName name="WeekRange">WeeklyData[Week]</definedName>
  </definedNames>
  <calcPr calcId="191029"/>
  <extLst>
    <ext xmlns:x14="http://schemas.microsoft.com/office/spreadsheetml/2009/9/main" uri="{876F7934-8845-4945-9796-88D515C7AA90}">
      <x14:pivotCaches>
        <pivotCache cacheId="0"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841E416B-1EF1-43b6-AB56-02D37102CBD5}">
      <x15:pivotCaches>
        <pivotCache cacheId="1" r:id="rId6"/>
        <pivotCache cacheId="2" r:id="rId7"/>
        <pivotCache cacheId="3" r:id="rId8"/>
        <pivotCache cacheId="4" r:id="rId9"/>
        <pivotCache cacheId="5" r:id="rId10"/>
      </x15:pivotCaches>
    </ext>
    <ext xmlns:x15="http://schemas.microsoft.com/office/spreadsheetml/2010/11/main" uri="{983426D0-5260-488c-9760-48F4B6AC55F4}">
      <x15:pivotTableReferences>
        <x15:pivotTableReference r:id="rId11"/>
        <x15:pivotTableReference r:id="rId12"/>
        <x15:pivotTableReference r:id="rId13"/>
        <x15:pivotTableReference r:id="rId14"/>
        <x15:pivotTableReference r:id="rId15"/>
      </x15:pivotTableReferences>
    </ext>
    <ext xmlns:x15="http://schemas.microsoft.com/office/spreadsheetml/2010/11/main" uri="{FCE2AD5D-F65C-4FA6-A056-5C36A1767C68}">
      <x15:dataModel>
        <x15:modelTables>
          <x15:modelTable id="WeeklyData 1" name="WeeklyData 1" connection="WorksheetConnection_Float report__.xlsx!WeeklyData1"/>
          <x15:modelTable id="FloatCleanData" name="FloatCleanData" connection="WorksheetConnection_Float report__.xlsx!FloatCleanData"/>
        </x15:modelTables>
        <x15:modelRelationships>
          <x15:modelRelationship fromTable="FloatCleanData" fromColumn="Week" toTable="WeeklyData 1" toColumn="Week"/>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UBgyRAiTTbRQM6oqad4mWOAk7z0EGJSt8+BEBSfA5fE="/>
    </ext>
  </extLst>
</workbook>
</file>

<file path=xl/calcChain.xml><?xml version="1.0" encoding="utf-8"?>
<calcChain xmlns="http://schemas.openxmlformats.org/spreadsheetml/2006/main">
  <c r="B114" i="4" l="1"/>
  <c r="G114" i="4"/>
  <c r="B113" i="4"/>
  <c r="G113" i="4"/>
  <c r="B70" i="4"/>
  <c r="G70" i="4"/>
  <c r="B56" i="4"/>
  <c r="G56" i="4"/>
  <c r="B55" i="4"/>
  <c r="G55" i="4"/>
  <c r="B54" i="4"/>
  <c r="G54" i="4"/>
  <c r="B2" i="4"/>
  <c r="G2" i="4"/>
  <c r="B112" i="4"/>
  <c r="G112" i="4"/>
  <c r="B109" i="4"/>
  <c r="B110" i="4"/>
  <c r="B111" i="4"/>
  <c r="G109" i="4"/>
  <c r="G110" i="4"/>
  <c r="G111" i="4"/>
  <c r="B105" i="4"/>
  <c r="B106" i="4"/>
  <c r="B107" i="4"/>
  <c r="B108" i="4"/>
  <c r="G105" i="4"/>
  <c r="G106" i="4"/>
  <c r="G107" i="4"/>
  <c r="G108" i="4"/>
  <c r="B104" i="4"/>
  <c r="G104" i="4"/>
  <c r="B103" i="4"/>
  <c r="G103" i="4"/>
  <c r="B102" i="4"/>
  <c r="G102" i="4"/>
  <c r="B101" i="4"/>
  <c r="G101" i="4"/>
  <c r="B100" i="4"/>
  <c r="G100" i="4"/>
  <c r="B99" i="4"/>
  <c r="G99" i="4"/>
  <c r="B98" i="4"/>
  <c r="G98" i="4"/>
  <c r="B97" i="4"/>
  <c r="G97" i="4"/>
  <c r="B96" i="4"/>
  <c r="G96" i="4"/>
  <c r="B95" i="4"/>
  <c r="G95" i="4"/>
  <c r="G94" i="4"/>
  <c r="B94" i="4"/>
  <c r="B93" i="4"/>
  <c r="G93" i="4"/>
  <c r="B92" i="4"/>
  <c r="G92" i="4" l="1"/>
  <c r="E4" i="7" l="1"/>
  <c r="B3" i="4"/>
  <c r="B4" i="4"/>
  <c r="B5" i="4"/>
  <c r="B6" i="4"/>
  <c r="B18" i="4"/>
  <c r="B19" i="4"/>
  <c r="B20" i="4"/>
  <c r="B57" i="4"/>
  <c r="B58" i="4"/>
  <c r="B71" i="4"/>
  <c r="B72" i="4"/>
  <c r="B73" i="4"/>
  <c r="B7" i="4"/>
  <c r="B8" i="4"/>
  <c r="B9" i="4"/>
  <c r="B10" i="4"/>
  <c r="B11" i="4"/>
  <c r="B21" i="4"/>
  <c r="B22" i="4"/>
  <c r="B23" i="4"/>
  <c r="B24" i="4"/>
  <c r="B25" i="4"/>
  <c r="B26" i="4"/>
  <c r="B27" i="4"/>
  <c r="B28" i="4"/>
  <c r="B29" i="4"/>
  <c r="B30" i="4"/>
  <c r="B31" i="4"/>
  <c r="B32" i="4"/>
  <c r="B33" i="4"/>
  <c r="B34" i="4"/>
  <c r="B35" i="4"/>
  <c r="B36" i="4"/>
  <c r="B37" i="4"/>
  <c r="B38" i="4"/>
  <c r="B39" i="4"/>
  <c r="B40" i="4"/>
  <c r="B41" i="4"/>
  <c r="B42" i="4"/>
  <c r="B43" i="4"/>
  <c r="B44" i="4"/>
  <c r="B45" i="4"/>
  <c r="B46" i="4"/>
  <c r="B59" i="4"/>
  <c r="B60" i="4"/>
  <c r="B61" i="4"/>
  <c r="B62" i="4"/>
  <c r="B63" i="4"/>
  <c r="B64" i="4"/>
  <c r="B65" i="4"/>
  <c r="B74" i="4"/>
  <c r="B75" i="4"/>
  <c r="B76" i="4"/>
  <c r="B77" i="4"/>
  <c r="B78" i="4"/>
  <c r="B85" i="4"/>
  <c r="B86" i="4"/>
  <c r="B88" i="4"/>
  <c r="B89" i="4"/>
  <c r="B12" i="4"/>
  <c r="B13" i="4"/>
  <c r="B14" i="4"/>
  <c r="B15" i="4"/>
  <c r="B16" i="4"/>
  <c r="B17" i="4"/>
  <c r="B47" i="4"/>
  <c r="B48" i="4"/>
  <c r="B49" i="4"/>
  <c r="B50" i="4"/>
  <c r="B51" i="4"/>
  <c r="B52" i="4"/>
  <c r="B53" i="4"/>
  <c r="B66" i="4"/>
  <c r="B67" i="4"/>
  <c r="B68" i="4"/>
  <c r="B69" i="4"/>
  <c r="B79" i="4"/>
  <c r="B80" i="4"/>
  <c r="B81" i="4"/>
  <c r="B82" i="4"/>
  <c r="B83" i="4"/>
  <c r="B84" i="4"/>
  <c r="B87" i="4"/>
  <c r="B90" i="4"/>
  <c r="B91" i="4"/>
  <c r="G91" i="4"/>
  <c r="G90" i="4"/>
  <c r="G87" i="4"/>
  <c r="G84" i="4"/>
  <c r="G83" i="4"/>
  <c r="G82" i="4"/>
  <c r="G81" i="4"/>
  <c r="G80" i="4"/>
  <c r="G79" i="4"/>
  <c r="G69" i="4"/>
  <c r="G68" i="4"/>
  <c r="G67" i="4"/>
  <c r="G66" i="4"/>
  <c r="G53" i="4"/>
  <c r="G52" i="4"/>
  <c r="G51" i="4"/>
  <c r="G50" i="4"/>
  <c r="G49" i="4"/>
  <c r="G48" i="4"/>
  <c r="G47" i="4"/>
  <c r="G17" i="4"/>
  <c r="G16" i="4"/>
  <c r="G15" i="4"/>
  <c r="G14" i="4"/>
  <c r="G13" i="4"/>
  <c r="G12" i="4"/>
  <c r="G89" i="4"/>
  <c r="G88" i="4"/>
  <c r="G86" i="4"/>
  <c r="G85" i="4"/>
  <c r="G78" i="4"/>
  <c r="G77" i="4"/>
  <c r="G76" i="4"/>
  <c r="G75" i="4"/>
  <c r="G74" i="4"/>
  <c r="G65" i="4"/>
  <c r="G64" i="4"/>
  <c r="G63" i="4"/>
  <c r="G62" i="4"/>
  <c r="G61" i="4"/>
  <c r="G60" i="4"/>
  <c r="G59" i="4"/>
  <c r="G46" i="4"/>
  <c r="G45" i="4"/>
  <c r="G44" i="4"/>
  <c r="G43" i="4"/>
  <c r="G42" i="4"/>
  <c r="G41" i="4"/>
  <c r="G40" i="4"/>
  <c r="G39" i="4"/>
  <c r="G38" i="4"/>
  <c r="G37" i="4"/>
  <c r="G36" i="4"/>
  <c r="G35" i="4"/>
  <c r="G34" i="4"/>
  <c r="G33" i="4"/>
  <c r="G32" i="4"/>
  <c r="G31" i="4"/>
  <c r="G30" i="4"/>
  <c r="G29" i="4"/>
  <c r="G28" i="4"/>
  <c r="G27" i="4"/>
  <c r="G26" i="4"/>
  <c r="G25" i="4"/>
  <c r="G24" i="4"/>
  <c r="G23" i="4"/>
  <c r="G22" i="4"/>
  <c r="G21" i="4"/>
  <c r="G11" i="4"/>
  <c r="G10" i="4"/>
  <c r="G9" i="4"/>
  <c r="G8" i="4"/>
  <c r="G7" i="4"/>
  <c r="G3" i="4"/>
  <c r="G4" i="4"/>
  <c r="G5" i="4"/>
  <c r="G6" i="4"/>
  <c r="G18" i="4"/>
  <c r="G19" i="4"/>
  <c r="G20" i="4"/>
  <c r="G57" i="4"/>
  <c r="G58" i="4"/>
  <c r="G71" i="4"/>
  <c r="G72" i="4"/>
  <c r="G73" i="4"/>
  <c r="F5" i="7" l="1"/>
  <c r="F4" i="7"/>
  <c r="G4" i="7" l="1"/>
  <c r="C5" i="7" s="1"/>
  <c r="G5" i="7" s="1"/>
  <c r="E5" i="7"/>
  <c r="E7" i="8" s="1" a="1"/>
  <c r="E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Aderonke</author>
  </authors>
  <commentList>
    <comment ref="C7" authorId="0" shapeId="0" xr:uid="{00000000-0006-0000-0200-000001000000}">
      <text>
        <r>
          <rPr>
            <sz val="8"/>
            <color indexed="81"/>
            <rFont val="Aptos"/>
            <family val="2"/>
          </rPr>
          <t>Filter Weekly Expense chart by week number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Float report__.xlsx!FloatCleanData" type="102" refreshedVersion="8" minRefreshableVersion="5">
    <extLst>
      <ext xmlns:x15="http://schemas.microsoft.com/office/spreadsheetml/2010/11/main" uri="{DE250136-89BD-433C-8126-D09CA5730AF9}">
        <x15:connection id="FloatCleanData">
          <x15:rangePr sourceName="_xlcn.WorksheetConnection_Floatreport__.xlsxFloatCleanData1"/>
        </x15:connection>
      </ext>
    </extLst>
  </connection>
  <connection id="3" xr16:uid="{00000000-0015-0000-FFFF-FFFF03000000}" name="WorksheetConnection_Float report__.xlsx!WeeklyData1" type="102" refreshedVersion="8" minRefreshableVersion="5">
    <extLst>
      <ext xmlns:x15="http://schemas.microsoft.com/office/spreadsheetml/2010/11/main" uri="{DE250136-89BD-433C-8126-D09CA5730AF9}">
        <x15:connection id="WeeklyData 1">
          <x15:rangePr sourceName="_xlcn.WorksheetConnection_Floatreport__.xlsxWeeklyData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<sst xmlns="http://schemas.openxmlformats.org/spreadsheetml/2006/main" count="213" uniqueCount="86">
  <si>
    <t>Opening Balance</t>
  </si>
  <si>
    <t>Date</t>
  </si>
  <si>
    <t>Description</t>
  </si>
  <si>
    <t>Variance</t>
  </si>
  <si>
    <t>Happy Birthday Card</t>
  </si>
  <si>
    <t>003600</t>
  </si>
  <si>
    <t>Carriage inwards of Raw materials</t>
  </si>
  <si>
    <t>Flowers Feathers, Artificial Roses</t>
  </si>
  <si>
    <t>003533</t>
  </si>
  <si>
    <t>Transport to Stanbic Ibtc Bank</t>
  </si>
  <si>
    <t>Foam Roses</t>
  </si>
  <si>
    <t>003569</t>
  </si>
  <si>
    <t>Repairs-Motor Vehicle</t>
  </si>
  <si>
    <t>Artificial Roses</t>
  </si>
  <si>
    <t>003580</t>
  </si>
  <si>
    <t>Office Expenses</t>
  </si>
  <si>
    <t>003559</t>
  </si>
  <si>
    <t>Cup for Cupcake &amp; Transport</t>
  </si>
  <si>
    <t>Purchase of Banana</t>
  </si>
  <si>
    <t>Diesel for Head Office Generator</t>
  </si>
  <si>
    <t>Chivita Juice, Hollandia Yoghurt</t>
  </si>
  <si>
    <t>Fuel for V.I Generator</t>
  </si>
  <si>
    <t>Silver Topper, Faux ball</t>
  </si>
  <si>
    <t>32799, 003587, 003630</t>
  </si>
  <si>
    <t>Crown</t>
  </si>
  <si>
    <t>32798, 003647</t>
  </si>
  <si>
    <t>Fuel for Surulere store</t>
  </si>
  <si>
    <t>003546</t>
  </si>
  <si>
    <t>003619</t>
  </si>
  <si>
    <t>32776, 658462</t>
  </si>
  <si>
    <t>003642</t>
  </si>
  <si>
    <t>003519</t>
  </si>
  <si>
    <t>003644, 32762</t>
  </si>
  <si>
    <t>003646</t>
  </si>
  <si>
    <t>Artificial Roses, Dragees</t>
  </si>
  <si>
    <t>003655</t>
  </si>
  <si>
    <t>Multi-Coloured sprinkles</t>
  </si>
  <si>
    <t>003617</t>
  </si>
  <si>
    <t>003669</t>
  </si>
  <si>
    <t>Spray, Thinner, Nanotape for Valentine Day Crates</t>
  </si>
  <si>
    <t>003663</t>
  </si>
  <si>
    <t>Additional Cost for repainting of Old Valentine Crate</t>
  </si>
  <si>
    <t>Carriage inward of Chicken</t>
  </si>
  <si>
    <t>Purchase of Engine Oil for Sienna</t>
  </si>
  <si>
    <t>003651</t>
  </si>
  <si>
    <t>Strawberry, Blueberry</t>
  </si>
  <si>
    <t>003668</t>
  </si>
  <si>
    <t>Carriage inward of Sugar &amp; Flour</t>
  </si>
  <si>
    <t>Macarons, Artificial Flowers</t>
  </si>
  <si>
    <t>003506</t>
  </si>
  <si>
    <t>Additional cost for purchase of Engine Oil for Sienna</t>
  </si>
  <si>
    <t>Birthday Card</t>
  </si>
  <si>
    <t>003678</t>
  </si>
  <si>
    <t>Paper printing</t>
  </si>
  <si>
    <t>Car park fee at Marina</t>
  </si>
  <si>
    <t>003694</t>
  </si>
  <si>
    <t>Topping</t>
  </si>
  <si>
    <t>Week</t>
  </si>
  <si>
    <t>Delivery</t>
  </si>
  <si>
    <t>Other</t>
  </si>
  <si>
    <t>Amount Charged</t>
  </si>
  <si>
    <t>Amount Disbursed</t>
  </si>
  <si>
    <t>Invoice Number</t>
  </si>
  <si>
    <t>Closing Balance</t>
  </si>
  <si>
    <t>Expense</t>
  </si>
  <si>
    <t>Actual Float</t>
  </si>
  <si>
    <t>Float Reimbursed</t>
  </si>
  <si>
    <t>Category</t>
  </si>
  <si>
    <t>Oreo &amp; Malteser</t>
  </si>
  <si>
    <t>Purchase of Tap water at Ikoyi store</t>
  </si>
  <si>
    <t>Strawberry</t>
  </si>
  <si>
    <t>Carriage inward of Icing Sugar</t>
  </si>
  <si>
    <t>Sparkler</t>
  </si>
  <si>
    <t>Cheese cream</t>
  </si>
  <si>
    <t>Faux Ball, Butterfly</t>
  </si>
  <si>
    <t>Purchase of Tyre &amp; Rim for Suzuki Shuttle Van</t>
  </si>
  <si>
    <t>Ferrero, Butterfly</t>
  </si>
  <si>
    <t>Star sprinkles, Ferrero, Macarons, Chocolate</t>
  </si>
  <si>
    <t>003691, 658856</t>
  </si>
  <si>
    <t>Purchase of Rovo &amp; Parle Choco</t>
  </si>
  <si>
    <t>Data purchase for Yaba store</t>
  </si>
  <si>
    <t>White Dragees, Disco Silver, Dragees, Macarons, Faux Ball</t>
  </si>
  <si>
    <t>32825, 32841, 003900</t>
  </si>
  <si>
    <t>32871, 003718</t>
  </si>
  <si>
    <t>658736, 32853, 003667</t>
  </si>
  <si>
    <t>Motor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</si>
</sst>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dd/mmm/yyyy"/>
    <numFmt numFmtId="165" formatCode="_-* #,##0_-;\-* #,##0_-;_-* &quot;-&quot;??_-;_-@_-"/>
    <numFmt numFmtId="166" formatCode="#,##0.00_ ;\-#,##0.00\ "/>
  </numFmts>
  <fonts count="1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indexed="8"/>
      <name val="Calibri"/>
      <family val="2"/>
    </font>
    <font>
      <b/>
      <sz val="11"/>
      <color indexed="8"/>
      <name val="Calibri"/>
      <family val="2"/>
      <scheme val="minor"/>
    </font>
    <font>
      <sz val="8"/>
      <color indexed="81"/>
      <name val="Aptos"/>
      <family val="2"/>
    </font>
    <font>
      <sz val="9"/>
      <color theme="1"/>
      <name val="Calibri"/>
      <family val="2"/>
      <scheme val="minor"/>
    </font>
  </fonts>
  <fills count="2">
    <fill>
      <patternFill patternType="none"/>
    </fill>
    <fill>
      <patternFill patternType="gray125"/>
    </fill>
  </fills>
  <borders count="4">
    <border>
      <left/>
      <right/>
      <top/>
      <bottom/>
      <diagonal/>
    </border>
    <border>
      <left/>
      <right/>
      <top style="thin">
        <color theme="1"/>
      </top>
      <bottom style="thin">
        <color theme="1"/>
      </bottom>
      <diagonal/>
    </border>
    <border>
      <left/>
      <right/>
      <top style="thin">
        <color theme="1"/>
      </top>
      <bottom/>
      <diagonal/>
    </border>
    <border>
      <left/>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35">
    <xf numFmtId="0" fontId="0" fillId="0" borderId="0" xfId="0" applyAlignment="1">
      <alignment vertical="center"/>
    </xf>
    <xf numFmtId="164" fontId="6" fillId="0" borderId="0" xfId="0" applyNumberFormat="1" applyFont="1" applyAlignment="1">
      <alignment vertical="center"/>
    </xf>
    <xf numFmtId="0" fontId="6" fillId="0" borderId="0" xfId="0" applyFont="1" applyAlignment="1">
      <alignment vertical="center"/>
    </xf>
    <xf numFmtId="165" fontId="0" fillId="0" borderId="0" xfId="1" applyNumberFormat="1" applyFont="1" applyAlignment="1">
      <alignment vertical="center"/>
    </xf>
    <xf numFmtId="165" fontId="6" fillId="0" borderId="0" xfId="1" applyNumberFormat="1" applyFont="1" applyFill="1" applyAlignment="1">
      <alignment vertical="center"/>
    </xf>
    <xf numFmtId="0" fontId="7" fillId="0" borderId="0" xfId="0" applyFont="1" applyAlignment="1">
      <alignment vertical="center"/>
    </xf>
    <xf numFmtId="0" fontId="8" fillId="0" borderId="0" xfId="1" applyNumberFormat="1" applyFont="1" applyAlignment="1">
      <alignment vertical="center"/>
    </xf>
    <xf numFmtId="0" fontId="8" fillId="0" borderId="0" xfId="0" applyFont="1" applyAlignment="1">
      <alignment vertical="center"/>
    </xf>
    <xf numFmtId="0" fontId="5" fillId="0" borderId="0" xfId="0" applyFont="1" applyAlignment="1">
      <alignment vertical="center"/>
    </xf>
    <xf numFmtId="0" fontId="0" fillId="0" borderId="0" xfId="0"/>
    <xf numFmtId="166" fontId="0" fillId="0" borderId="0" xfId="1" applyNumberFormat="1" applyFont="1" applyBorder="1" applyAlignment="1">
      <alignment vertical="center"/>
    </xf>
    <xf numFmtId="4" fontId="0" fillId="0" borderId="0" xfId="1" applyNumberFormat="1" applyFont="1" applyBorder="1" applyAlignment="1">
      <alignment vertical="center"/>
    </xf>
    <xf numFmtId="14" fontId="10" fillId="0" borderId="0" xfId="0" applyNumberFormat="1" applyFont="1" applyAlignment="1">
      <alignment horizontal="right" vertical="center"/>
    </xf>
    <xf numFmtId="0" fontId="2" fillId="0" borderId="0" xfId="0" applyFont="1" applyAlignment="1">
      <alignment vertical="center"/>
    </xf>
    <xf numFmtId="0" fontId="2" fillId="0" borderId="0" xfId="0" applyFont="1" applyAlignment="1">
      <alignment horizontal="right" vertical="center"/>
    </xf>
    <xf numFmtId="4" fontId="2" fillId="0" borderId="0" xfId="0" applyNumberFormat="1" applyFont="1" applyAlignment="1">
      <alignment horizontal="right" vertical="center"/>
    </xf>
    <xf numFmtId="3" fontId="2" fillId="0" borderId="0" xfId="0" applyNumberFormat="1" applyFont="1" applyAlignment="1">
      <alignment horizontal="right" vertical="center"/>
    </xf>
    <xf numFmtId="165" fontId="6" fillId="0" borderId="0" xfId="1" applyNumberFormat="1" applyFont="1" applyFill="1" applyBorder="1" applyAlignment="1">
      <alignment vertical="center"/>
    </xf>
    <xf numFmtId="0" fontId="2" fillId="0" borderId="0" xfId="0" applyFont="1" applyAlignment="1">
      <alignment vertical="center" wrapText="1"/>
    </xf>
    <xf numFmtId="0" fontId="2" fillId="0" borderId="0" xfId="0" applyFont="1" applyAlignment="1">
      <alignment horizontal="right" vertical="center" wrapText="1"/>
    </xf>
    <xf numFmtId="4" fontId="2" fillId="0" borderId="0" xfId="0" applyNumberFormat="1" applyFont="1" applyAlignment="1">
      <alignment horizontal="right" vertical="center" wrapText="1"/>
    </xf>
    <xf numFmtId="3" fontId="2" fillId="0" borderId="0" xfId="0" applyNumberFormat="1" applyFont="1" applyAlignment="1">
      <alignment horizontal="right" vertical="center" wrapText="1"/>
    </xf>
    <xf numFmtId="1" fontId="0" fillId="0" borderId="0" xfId="1" applyNumberFormat="1" applyFont="1" applyAlignment="1">
      <alignment vertical="center"/>
    </xf>
    <xf numFmtId="1" fontId="6" fillId="0" borderId="0" xfId="1" applyNumberFormat="1" applyFont="1" applyFill="1" applyAlignment="1">
      <alignment vertical="center"/>
    </xf>
    <xf numFmtId="1" fontId="6" fillId="0" borderId="0" xfId="1" applyNumberFormat="1" applyFont="1" applyFill="1" applyBorder="1" applyAlignment="1">
      <alignment vertical="center"/>
    </xf>
    <xf numFmtId="49" fontId="8" fillId="0" borderId="0" xfId="0" applyNumberFormat="1" applyFont="1" applyAlignment="1">
      <alignment horizontal="left" vertical="center"/>
    </xf>
    <xf numFmtId="49" fontId="0" fillId="0" borderId="0" xfId="0" applyNumberFormat="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horizontal="left" vertical="center" wrapText="1"/>
    </xf>
    <xf numFmtId="49" fontId="1" fillId="0" borderId="0" xfId="0" applyNumberFormat="1" applyFont="1" applyAlignment="1">
      <alignment horizontal="left" vertical="center"/>
    </xf>
    <xf numFmtId="0" fontId="0" fillId="0" borderId="0" xfId="0" applyFill="1" applyAlignment="1">
      <alignment vertical="center"/>
    </xf>
    <xf numFmtId="0" fontId="5" fillId="0" borderId="2" xfId="0" applyFont="1" applyFill="1" applyBorder="1" applyAlignment="1">
      <alignment vertical="center"/>
    </xf>
    <xf numFmtId="4" fontId="3" fillId="0" borderId="1" xfId="0" applyNumberFormat="1" applyFont="1" applyFill="1" applyBorder="1" applyAlignment="1">
      <alignment vertical="center"/>
    </xf>
    <xf numFmtId="0" fontId="5" fillId="0" borderId="3" xfId="0" applyFont="1" applyFill="1" applyBorder="1" applyAlignment="1">
      <alignment vertical="center"/>
    </xf>
    <xf numFmtId="0" fontId="0" fillId="0" borderId="3" xfId="0" applyFill="1" applyBorder="1" applyAlignment="1">
      <alignment vertical="center"/>
    </xf>
  </cellXfs>
  <cellStyles count="2">
    <cellStyle name="Comma" xfId="1" builtinId="3"/>
    <cellStyle name="Normal" xfId="0" builtinId="0"/>
  </cellStyles>
  <dxfs count="25">
    <dxf>
      <font>
        <b val="0"/>
        <i val="0"/>
        <strike val="0"/>
        <condense val="0"/>
        <extend val="0"/>
        <outline val="0"/>
        <shadow val="0"/>
        <u val="none"/>
        <vertAlign val="baseline"/>
        <sz val="11"/>
        <color theme="1"/>
        <name val="Calibri"/>
        <scheme val="minor"/>
      </font>
      <numFmt numFmtId="166" formatCode="#,##0.00_ ;\-#,##0.00\ "/>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6" formatCode="#,##0.00_ ;\-#,##0.00\ "/>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6" formatCode="#,##0.00_ ;\-#,##0.00\ "/>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6" formatCode="#,##0.00_ ;\-#,##0.00\ "/>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_-* #,##0_-;\-* #,##0_-;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_-* #,##0_-;\-* #,##0_-;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_-* #,##0_-;\-* #,##0_-;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dd/mmm/yyyy"/>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11"/>
        <color indexed="8"/>
        <name val="Calibri"/>
        <scheme val="minor"/>
      </font>
      <numFmt numFmtId="0" formatCode="General"/>
      <alignment horizontal="general" vertical="center" textRotation="0" wrapText="0" indent="0" justifyLastLine="0" shrinkToFit="0" readingOrder="0"/>
    </dxf>
    <dxf>
      <font>
        <b/>
        <color theme="1"/>
      </font>
      <border>
        <bottom style="thin">
          <color theme="9"/>
        </bottom>
        <vertical/>
        <horizontal/>
      </border>
    </dxf>
    <dxf>
      <font>
        <sz val="9"/>
        <color theme="1"/>
      </font>
      <border diagonalUp="0" diagonalDown="0">
        <left/>
        <right/>
        <top/>
        <bottom/>
        <vertical/>
        <horizontal/>
      </border>
    </dxf>
  </dxfs>
  <tableStyles count="1" defaultTableStyle="TableStyleMedium2" defaultPivotStyle="PivotStyleLight16">
    <tableStyle name="DashboardSlicer" pivot="0" table="0" count="10" xr9:uid="{00000000-0011-0000-FFFF-FFFF00000000}">
      <tableStyleElement type="wholeTable" dxfId="24"/>
      <tableStyleElement type="headerRow" dxfId="23"/>
    </tableStyle>
  </tableStyles>
  <colors>
    <mruColors>
      <color rgb="FFDE006F"/>
      <color rgb="FF663300"/>
      <color rgb="FFCC0000"/>
      <color rgb="FFCC0066"/>
      <color rgb="FFFFFAEB"/>
      <color rgb="FFFFFFEF"/>
      <color rgb="FFFFFFCC"/>
      <color rgb="FFCCECFF"/>
      <color rgb="FFCCFFCC"/>
      <color rgb="FFFCFEC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DashboardSlicer">
        <x14:slicerStyle name="Dashboard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Table" Target="pivotTables/pivotTable3.xml"/><Relationship Id="rId18" Type="http://schemas.openxmlformats.org/officeDocument/2006/relationships/connections" Target="connections.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Table" Target="pivotTables/pivotTable2.xml"/><Relationship Id="rId17" Type="http://schemas.openxmlformats.org/officeDocument/2006/relationships/theme" Target="theme/theme1.xml"/><Relationship Id="rId25" Type="http://schemas.openxmlformats.org/officeDocument/2006/relationships/customXml" Target="../customXml/item2.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aredStrings" Target="sharedString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Table" Target="pivotTables/pivotTable1.xml"/><Relationship Id="rId24" Type="http://schemas.openxmlformats.org/officeDocument/2006/relationships/customXml" Target="../customXml/item1.xml"/><Relationship Id="rId5" Type="http://schemas.microsoft.com/office/2007/relationships/slicerCache" Target="slicerCaches/slicerCache1.xml"/><Relationship Id="rId15" Type="http://schemas.openxmlformats.org/officeDocument/2006/relationships/pivotTable" Target="pivotTables/pivotTable5.xml"/><Relationship Id="rId23" Type="http://schemas.openxmlformats.org/officeDocument/2006/relationships/calcChain" Target="calcChain.xml"/><Relationship Id="rId28" Type="http://schemas.openxmlformats.org/officeDocument/2006/relationships/customXml" Target="../customXml/item5.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5.xml"/><Relationship Id="rId14" Type="http://schemas.openxmlformats.org/officeDocument/2006/relationships/pivotTable" Target="pivotTables/pivotTable4.xml"/><Relationship Id="rId22" Type="http://schemas.openxmlformats.org/officeDocument/2006/relationships/powerPivotData" Target="model/item.data"/><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Expense</a:t>
            </a:r>
            <a:r>
              <a:rPr lang="en-US" sz="1000" baseline="0"/>
              <a:t> by Category</a:t>
            </a:r>
            <a:endParaRPr lang="en-US"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50000"/>
            </a:schemeClr>
          </a:solidFill>
          <a:ln>
            <a:noFill/>
          </a:ln>
          <a:effectLst/>
        </c:spPr>
      </c:pivotFmt>
      <c:pivotFmt>
        <c:idx val="7"/>
        <c:spPr>
          <a:solidFill>
            <a:schemeClr val="accent2">
              <a:lumMod val="75000"/>
            </a:schemeClr>
          </a:solidFill>
          <a:ln>
            <a:noFill/>
          </a:ln>
          <a:effectLst/>
        </c:spPr>
      </c:pivotFmt>
      <c:pivotFmt>
        <c:idx val="8"/>
        <c:spPr>
          <a:solidFill>
            <a:schemeClr val="accent2">
              <a:lumMod val="60000"/>
              <a:lumOff val="40000"/>
            </a:schemeClr>
          </a:solidFill>
          <a:ln>
            <a:noFill/>
          </a:ln>
          <a:effectLst/>
        </c:spPr>
      </c:pivotFmt>
      <c:pivotFmt>
        <c:idx val="9"/>
        <c:spPr>
          <a:solidFill>
            <a:schemeClr val="accent2">
              <a:lumMod val="20000"/>
              <a:lumOff val="80000"/>
            </a:schemeClr>
          </a:solidFill>
          <a:ln>
            <a:noFill/>
          </a:ln>
          <a:effectLst/>
        </c:spPr>
      </c:pivotFmt>
    </c:pivotFmts>
    <c:plotArea>
      <c:layout/>
      <c:barChart>
        <c:barDir val="bar"/>
        <c:grouping val="clustered"/>
        <c:varyColors val="0"/>
        <c:ser>
          <c:idx val="0"/>
          <c:order val="0"/>
          <c:tx>
            <c:v>Total</c:v>
          </c:tx>
          <c:spPr>
            <a:solidFill>
              <a:schemeClr val="accent1"/>
            </a:soli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1-962A-4E29-B65F-784AD11671DF}"/>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962A-4E29-B65F-784AD11671DF}"/>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962A-4E29-B65F-784AD11671DF}"/>
              </c:ext>
            </c:extLst>
          </c:dPt>
          <c:dPt>
            <c:idx val="3"/>
            <c:invertIfNegative val="0"/>
            <c:bubble3D val="0"/>
            <c:spPr>
              <a:solidFill>
                <a:schemeClr val="accent2">
                  <a:lumMod val="50000"/>
                </a:schemeClr>
              </a:solidFill>
              <a:ln>
                <a:noFill/>
              </a:ln>
              <a:effectLst/>
            </c:spPr>
            <c:extLst>
              <c:ext xmlns:c16="http://schemas.microsoft.com/office/drawing/2014/chart" uri="{C3380CC4-5D6E-409C-BE32-E72D297353CC}">
                <c16:uniqueId val="{00000006-D27C-486F-8A5B-663D37215E02}"/>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Motor vehicle</c:v>
              </c:pt>
              <c:pt idx="1">
                <c:v>Topping</c:v>
              </c:pt>
              <c:pt idx="2">
                <c:v>Other</c:v>
              </c:pt>
              <c:pt idx="3">
                <c:v>Delivery</c:v>
              </c:pt>
            </c:strLit>
          </c:cat>
          <c:val>
            <c:numLit>
              <c:formatCode>General</c:formatCode>
              <c:ptCount val="4"/>
              <c:pt idx="0">
                <c:v>26900</c:v>
              </c:pt>
              <c:pt idx="1">
                <c:v>119150</c:v>
              </c:pt>
              <c:pt idx="2">
                <c:v>179300</c:v>
              </c:pt>
              <c:pt idx="3">
                <c:v>242400</c:v>
              </c:pt>
            </c:numLit>
          </c:val>
          <c:extLst>
            <c:ext xmlns:c16="http://schemas.microsoft.com/office/drawing/2014/chart" uri="{C3380CC4-5D6E-409C-BE32-E72D297353CC}">
              <c16:uniqueId val="{00000006-962A-4E29-B65F-784AD11671DF}"/>
            </c:ext>
          </c:extLst>
        </c:ser>
        <c:dLbls>
          <c:dLblPos val="outEnd"/>
          <c:showLegendKey val="0"/>
          <c:showVal val="1"/>
          <c:showCatName val="0"/>
          <c:showSerName val="0"/>
          <c:showPercent val="0"/>
          <c:showBubbleSize val="0"/>
        </c:dLbls>
        <c:gapWidth val="111"/>
        <c:axId val="326465488"/>
        <c:axId val="1561163904"/>
      </c:barChart>
      <c:valAx>
        <c:axId val="1561163904"/>
        <c:scaling>
          <c:orientation val="minMax"/>
        </c:scaling>
        <c:delete val="1"/>
        <c:axPos val="b"/>
        <c:numFmt formatCode="#,##0" sourceLinked="0"/>
        <c:majorTickMark val="out"/>
        <c:minorTickMark val="none"/>
        <c:tickLblPos val="nextTo"/>
        <c:crossAx val="326465488"/>
        <c:crosses val="autoZero"/>
        <c:crossBetween val="between"/>
      </c:valAx>
      <c:catAx>
        <c:axId val="326465488"/>
        <c:scaling>
          <c:orientation val="minMax"/>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163904"/>
        <c:crosses val="autoZero"/>
        <c:auto val="1"/>
        <c:lblAlgn val="ctr"/>
        <c:lblOffset val="100"/>
        <c:noMultiLvlLbl val="0"/>
        <c:extLst>
          <c:ext xmlns:c15="http://schemas.microsoft.com/office/drawing/2012/chart" uri="{F40574EE-89B7-4290-83BB-5DA773EAF853}">
            <c15:numFmt c:formatCode="General" c:sourceLinked="1"/>
          </c:ext>
        </c:extLst>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extLst>
    <c:ext xmlns:c15="http://schemas.microsoft.com/office/drawing/2012/chart" uri="{723BEF56-08C2-4564-9609-F4CBC75E7E54}">
      <c15:pivotSource>
        <c15:name>[Float report__ver2.xlsx]PivotChartTable4</c15:name>
        <c15:fmtId val="4"/>
      </c15:pivotSource>
      <c15:pivotOptions>
        <c15:dropZoneFilter val="1"/>
        <c15:dropZoneCategories val="1"/>
        <c15:dropZoneData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Expense by Category %</a:t>
            </a:r>
            <a:endParaRPr lang="en-US" sz="105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 sourceLinked="0"/>
          <c:spPr>
            <a:solidFill>
              <a:srgbClr val="FFC000">
                <a:lumMod val="20000"/>
                <a:lumOff val="8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oundRectCallout">
                  <a:avLst/>
                </a:prstGeom>
                <a:noFill/>
                <a:ln>
                  <a:noFill/>
                </a:ln>
              </c15:spPr>
            </c:ext>
          </c:extLst>
        </c:dLbl>
      </c:pivotFmt>
      <c:pivotFmt>
        <c:idx val="1"/>
        <c:spPr>
          <a:solidFill>
            <a:schemeClr val="accent2">
              <a:lumMod val="50000"/>
            </a:schemeClr>
          </a:solidFill>
          <a:ln>
            <a:noFill/>
          </a:ln>
          <a:effectLst/>
        </c:spPr>
        <c:dLbl>
          <c:idx val="0"/>
          <c:layout>
            <c:manualLayout>
              <c:x val="0.15277777777777779"/>
              <c:y val="-0.16689847009735745"/>
            </c:manualLayout>
          </c:layout>
          <c:numFmt formatCode="0.0%" sourceLinked="0"/>
          <c:spPr>
            <a:solidFill>
              <a:srgbClr val="FFC000">
                <a:lumMod val="20000"/>
                <a:lumOff val="8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oundRectCallout">
                  <a:avLst/>
                </a:prstGeom>
                <a:noFill/>
                <a:ln>
                  <a:noFill/>
                </a:ln>
              </c15:spPr>
            </c:ext>
          </c:extLst>
        </c:dLbl>
      </c:pivotFmt>
      <c:pivotFmt>
        <c:idx val="2"/>
        <c:spPr>
          <a:solidFill>
            <a:schemeClr val="accent2">
              <a:lumMod val="60000"/>
              <a:lumOff val="40000"/>
            </a:schemeClr>
          </a:solidFill>
          <a:ln>
            <a:noFill/>
          </a:ln>
          <a:effectLst/>
        </c:spPr>
        <c:dLbl>
          <c:idx val="0"/>
          <c:layout>
            <c:manualLayout>
              <c:x val="-0.20000000000000004"/>
              <c:y val="-0.11126564673157167"/>
            </c:manualLayout>
          </c:layout>
          <c:numFmt formatCode="0.0%" sourceLinked="0"/>
          <c:spPr>
            <a:solidFill>
              <a:srgbClr val="FFC000">
                <a:lumMod val="20000"/>
                <a:lumOff val="8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oundRectCallout">
                  <a:avLst/>
                </a:prstGeom>
                <a:noFill/>
                <a:ln>
                  <a:noFill/>
                </a:ln>
              </c15:spPr>
            </c:ext>
          </c:extLst>
        </c:dLbl>
      </c:pivotFmt>
      <c:pivotFmt>
        <c:idx val="3"/>
        <c:spPr>
          <a:solidFill>
            <a:schemeClr val="accent2">
              <a:lumMod val="75000"/>
            </a:schemeClr>
          </a:solidFill>
          <a:ln>
            <a:noFill/>
          </a:ln>
          <a:effectLst/>
        </c:spPr>
        <c:dLbl>
          <c:idx val="0"/>
          <c:layout>
            <c:manualLayout>
              <c:x val="-0.18611111111111112"/>
              <c:y val="6.4904960593416702E-2"/>
            </c:manualLayout>
          </c:layout>
          <c:numFmt formatCode="0.0%" sourceLinked="0"/>
          <c:spPr>
            <a:solidFill>
              <a:srgbClr val="FFC000">
                <a:lumMod val="20000"/>
                <a:lumOff val="8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oundRectCallout">
                  <a:avLst/>
                </a:prstGeom>
                <a:noFill/>
                <a:ln>
                  <a:noFill/>
                </a:ln>
              </c15:spPr>
            </c:ext>
          </c:extLst>
        </c:dLbl>
      </c:pivotFmt>
      <c:pivotFmt>
        <c:idx val="4"/>
        <c:spPr>
          <a:solidFill>
            <a:schemeClr val="accent2">
              <a:lumMod val="20000"/>
              <a:lumOff val="80000"/>
            </a:schemeClr>
          </a:solidFill>
          <a:ln>
            <a:noFill/>
          </a:ln>
          <a:effectLst/>
        </c:spPr>
        <c:dLbl>
          <c:idx val="0"/>
          <c:layout>
            <c:manualLayout>
              <c:x val="0.24601024332414723"/>
              <c:y val="1.9580891824823393E-2"/>
            </c:manualLayout>
          </c:layout>
          <c:numFmt formatCode="0.0%" sourceLinked="0"/>
          <c:spPr>
            <a:solidFill>
              <a:srgbClr val="FFC000">
                <a:lumMod val="20000"/>
                <a:lumOff val="8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oundRectCallout">
                  <a:avLst/>
                </a:prstGeom>
                <a:noFill/>
                <a:ln>
                  <a:noFill/>
                </a:ln>
              </c15:spPr>
            </c:ext>
          </c:extLst>
        </c:dLbl>
      </c:pivotFmt>
    </c:pivotFmts>
    <c:plotArea>
      <c:layout/>
      <c:doughnutChart>
        <c:varyColors val="1"/>
        <c:ser>
          <c:idx val="0"/>
          <c:order val="0"/>
          <c:tx>
            <c:v>Total</c:v>
          </c:tx>
          <c:dPt>
            <c:idx val="0"/>
            <c:bubble3D val="0"/>
            <c:spPr>
              <a:solidFill>
                <a:schemeClr val="accent2">
                  <a:lumMod val="50000"/>
                </a:schemeClr>
              </a:solidFill>
              <a:ln>
                <a:noFill/>
              </a:ln>
              <a:effectLst/>
            </c:spPr>
            <c:extLst>
              <c:ext xmlns:c16="http://schemas.microsoft.com/office/drawing/2014/chart" uri="{C3380CC4-5D6E-409C-BE32-E72D297353CC}">
                <c16:uniqueId val="{00000002-D786-4B46-BD05-2DC6CEC1FF7A}"/>
              </c:ext>
            </c:extLst>
          </c:dPt>
          <c:dPt>
            <c:idx val="1"/>
            <c:bubble3D val="0"/>
            <c:spPr>
              <a:solidFill>
                <a:schemeClr val="accent2">
                  <a:lumMod val="20000"/>
                  <a:lumOff val="80000"/>
                </a:schemeClr>
              </a:solidFill>
              <a:ln>
                <a:noFill/>
              </a:ln>
              <a:effectLst/>
            </c:spPr>
            <c:extLst>
              <c:ext xmlns:c16="http://schemas.microsoft.com/office/drawing/2014/chart" uri="{C3380CC4-5D6E-409C-BE32-E72D297353CC}">
                <c16:uniqueId val="{00000004-D786-4B46-BD05-2DC6CEC1FF7A}"/>
              </c:ext>
            </c:extLst>
          </c:dPt>
          <c:dPt>
            <c:idx val="2"/>
            <c:bubble3D val="0"/>
            <c:spPr>
              <a:solidFill>
                <a:schemeClr val="accent2">
                  <a:lumMod val="75000"/>
                </a:schemeClr>
              </a:solidFill>
              <a:ln>
                <a:noFill/>
              </a:ln>
              <a:effectLst/>
            </c:spPr>
            <c:extLst>
              <c:ext xmlns:c16="http://schemas.microsoft.com/office/drawing/2014/chart" uri="{C3380CC4-5D6E-409C-BE32-E72D297353CC}">
                <c16:uniqueId val="{00000003-D786-4B46-BD05-2DC6CEC1FF7A}"/>
              </c:ext>
            </c:extLst>
          </c:dPt>
          <c:dPt>
            <c:idx val="3"/>
            <c:bubble3D val="0"/>
            <c:spPr>
              <a:solidFill>
                <a:schemeClr val="accent2">
                  <a:lumMod val="60000"/>
                  <a:lumOff val="40000"/>
                </a:schemeClr>
              </a:solidFill>
              <a:ln>
                <a:noFill/>
              </a:ln>
              <a:effectLst/>
            </c:spPr>
            <c:extLst>
              <c:ext xmlns:c16="http://schemas.microsoft.com/office/drawing/2014/chart" uri="{C3380CC4-5D6E-409C-BE32-E72D297353CC}">
                <c16:uniqueId val="{00000007-0F69-4AE6-86A0-7EFDE83B4979}"/>
              </c:ext>
            </c:extLst>
          </c:dPt>
          <c:dLbls>
            <c:dLbl>
              <c:idx val="0"/>
              <c:layout>
                <c:manualLayout>
                  <c:x val="0.15277777777777779"/>
                  <c:y val="-0.1668984700973574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786-4B46-BD05-2DC6CEC1FF7A}"/>
                </c:ext>
              </c:extLst>
            </c:dLbl>
            <c:dLbl>
              <c:idx val="1"/>
              <c:layout>
                <c:manualLayout>
                  <c:x val="0.24601024332414723"/>
                  <c:y val="1.958089182482339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D786-4B46-BD05-2DC6CEC1FF7A}"/>
                </c:ext>
              </c:extLst>
            </c:dLbl>
            <c:dLbl>
              <c:idx val="2"/>
              <c:layout>
                <c:manualLayout>
                  <c:x val="-0.18611111111111112"/>
                  <c:y val="6.490496059341670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786-4B46-BD05-2DC6CEC1FF7A}"/>
                </c:ext>
              </c:extLst>
            </c:dLbl>
            <c:dLbl>
              <c:idx val="3"/>
              <c:layout>
                <c:manualLayout>
                  <c:x val="-0.20000000000000004"/>
                  <c:y val="-0.1112656467315716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0F69-4AE6-86A0-7EFDE83B4979}"/>
                </c:ext>
              </c:extLst>
            </c:dLbl>
            <c:numFmt formatCode="0.0%" sourceLinked="0"/>
            <c:spPr>
              <a:solidFill>
                <a:srgbClr val="FFC000">
                  <a:lumMod val="20000"/>
                  <a:lumOff val="8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oundRectCallout">
                    <a:avLst/>
                  </a:prstGeom>
                  <a:noFill/>
                  <a:ln>
                    <a:noFill/>
                  </a:ln>
                </c15:spPr>
              </c:ext>
            </c:extLst>
          </c:dLbls>
          <c:cat>
            <c:strLit>
              <c:ptCount val="4"/>
              <c:pt idx="0">
                <c:v>Delivery</c:v>
              </c:pt>
              <c:pt idx="1">
                <c:v>Motor vehicle</c:v>
              </c:pt>
              <c:pt idx="2">
                <c:v>Other</c:v>
              </c:pt>
              <c:pt idx="3">
                <c:v>Topping</c:v>
              </c:pt>
            </c:strLit>
          </c:cat>
          <c:val>
            <c:numLit>
              <c:formatCode>General</c:formatCode>
              <c:ptCount val="4"/>
              <c:pt idx="0">
                <c:v>242400</c:v>
              </c:pt>
              <c:pt idx="1">
                <c:v>26900</c:v>
              </c:pt>
              <c:pt idx="2">
                <c:v>179300</c:v>
              </c:pt>
              <c:pt idx="3">
                <c:v>119150</c:v>
              </c:pt>
            </c:numLit>
          </c:val>
          <c:extLst>
            <c:ext xmlns:c16="http://schemas.microsoft.com/office/drawing/2014/chart" uri="{C3380CC4-5D6E-409C-BE32-E72D297353CC}">
              <c16:uniqueId val="{00000000-D786-4B46-BD05-2DC6CEC1FF7A}"/>
            </c:ext>
          </c:extLst>
        </c:ser>
        <c:dLbls>
          <c:showLegendKey val="0"/>
          <c:showVal val="0"/>
          <c:showCatName val="0"/>
          <c:showSerName val="0"/>
          <c:showPercent val="0"/>
          <c:showBubbleSize val="0"/>
          <c:showLeaderLines val="0"/>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extLst>
    <c:ext xmlns:c15="http://schemas.microsoft.com/office/drawing/2012/chart" uri="{723BEF56-08C2-4564-9609-F4CBC75E7E54}">
      <c15:pivotSource>
        <c15:name>[Float report__ver2.xlsx]PivotChartTable6</c15:name>
        <c15:fmtId val="0"/>
      </c15:pivotSource>
      <c15:pivotOptions>
        <c15:dropZoneFilter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Total Expense</a:t>
            </a:r>
          </a:p>
        </c:rich>
      </c:tx>
      <c:layout>
        <c:manualLayout>
          <c:xMode val="edge"/>
          <c:yMode val="edge"/>
          <c:x val="0.30320082937037668"/>
          <c:y val="0.167400114669010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noFill/>
          <a:ln>
            <a:noFill/>
          </a:ln>
          <a:effectLst/>
        </c:spPr>
        <c:marker>
          <c:symbol val="none"/>
        </c:marker>
        <c:dLbl>
          <c:idx val="0"/>
          <c:numFmt formatCode="#,##0.0" sourceLinked="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46200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noFill/>
          <a:ln>
            <a:noFill/>
          </a:ln>
          <a:effectLst/>
        </c:spPr>
        <c:dLbl>
          <c:idx val="0"/>
          <c:layout>
            <c:manualLayout>
              <c:x val="9.867001798827775E-3"/>
              <c:y val="-0.10980085429577592"/>
            </c:manualLayout>
          </c:layout>
          <c:numFmt formatCode="#,##0.0" sourceLinked="0"/>
          <c:spPr>
            <a:solidFill>
              <a:srgbClr val="FFFFFF"/>
            </a:solidFill>
            <a:ln>
              <a:noFill/>
            </a:ln>
            <a:effectLst/>
          </c:spPr>
          <c:txPr>
            <a:bodyPr rot="0" spcFirstLastPara="1" vertOverflow="clip" horzOverflow="clip" vert="horz" wrap="square" lIns="38100" tIns="19050" rIns="38100" bIns="19050" anchor="t" anchorCtr="1">
              <a:noAutofit/>
            </a:bodyPr>
            <a:lstStyle/>
            <a:p>
              <a:pPr>
                <a:defRPr sz="2000" b="1" i="0" u="none" strike="noStrike" kern="1200" baseline="0">
                  <a:solidFill>
                    <a:srgbClr val="46200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84588548569456212"/>
                  <c:h val="0.44253601060670589"/>
                </c:manualLayout>
              </c15:layout>
            </c:ext>
          </c:extLst>
        </c:dLbl>
      </c:pivotFmt>
    </c:pivotFmts>
    <c:plotArea>
      <c:layout>
        <c:manualLayout>
          <c:layoutTarget val="inner"/>
          <c:xMode val="edge"/>
          <c:yMode val="edge"/>
          <c:x val="0.22316137753384863"/>
          <c:y val="6.9507457132753844E-2"/>
          <c:w val="0.51454639748653486"/>
          <c:h val="0.90847822720622728"/>
        </c:manualLayout>
      </c:layout>
      <c:doughnutChart>
        <c:varyColors val="1"/>
        <c:ser>
          <c:idx val="0"/>
          <c:order val="0"/>
          <c:tx>
            <c:v>Total</c:v>
          </c:tx>
          <c:spPr>
            <a:noFill/>
          </c:spPr>
          <c:dPt>
            <c:idx val="0"/>
            <c:bubble3D val="0"/>
            <c:spPr>
              <a:noFill/>
              <a:ln>
                <a:noFill/>
              </a:ln>
              <a:effectLst/>
            </c:spPr>
            <c:extLst>
              <c:ext xmlns:c16="http://schemas.microsoft.com/office/drawing/2014/chart" uri="{C3380CC4-5D6E-409C-BE32-E72D297353CC}">
                <c16:uniqueId val="{00000002-A536-4596-9AD6-11711BDABF5B}"/>
              </c:ext>
            </c:extLst>
          </c:dPt>
          <c:dLbls>
            <c:dLbl>
              <c:idx val="0"/>
              <c:layout>
                <c:manualLayout>
                  <c:x val="9.867001798827775E-3"/>
                  <c:y val="-0.10980085429577592"/>
                </c:manualLayout>
              </c:layout>
              <c:numFmt formatCode="#,##0.0" sourceLinked="0"/>
              <c:spPr>
                <a:solidFill>
                  <a:srgbClr val="FFFFFF"/>
                </a:solidFill>
                <a:ln>
                  <a:noFill/>
                </a:ln>
                <a:effectLst/>
              </c:spPr>
              <c:txPr>
                <a:bodyPr rot="0" spcFirstLastPara="1" vertOverflow="clip" horzOverflow="clip" vert="horz" wrap="square" lIns="38100" tIns="19050" rIns="38100" bIns="19050" anchor="t" anchorCtr="1">
                  <a:noAutofit/>
                </a:bodyPr>
                <a:lstStyle/>
                <a:p>
                  <a:pPr>
                    <a:defRPr sz="2000" b="1" i="0" u="none" strike="noStrike" kern="1200" baseline="0">
                      <a:solidFill>
                        <a:srgbClr val="46200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84588548569456212"/>
                      <c:h val="0.44253601060670589"/>
                    </c:manualLayout>
                  </c15:layout>
                </c:ext>
                <c:ext xmlns:c16="http://schemas.microsoft.com/office/drawing/2014/chart" uri="{C3380CC4-5D6E-409C-BE32-E72D297353CC}">
                  <c16:uniqueId val="{00000002-A536-4596-9AD6-11711BDABF5B}"/>
                </c:ext>
              </c:extLst>
            </c:dLbl>
            <c:numFmt formatCode="#,##0.0" sourceLinked="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462006"/>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Lit>
              <c:ptCount val="1"/>
              <c:pt idx="0">
                <c:v>Total</c:v>
              </c:pt>
            </c:strLit>
          </c:cat>
          <c:val>
            <c:numLit>
              <c:formatCode>General</c:formatCode>
              <c:ptCount val="1"/>
              <c:pt idx="0">
                <c:v>567750</c:v>
              </c:pt>
            </c:numLit>
          </c:val>
          <c:extLst>
            <c:ext xmlns:c16="http://schemas.microsoft.com/office/drawing/2014/chart" uri="{C3380CC4-5D6E-409C-BE32-E72D297353CC}">
              <c16:uniqueId val="{00000000-A536-4596-9AD6-11711BDABF5B}"/>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extLst>
    <c:ext xmlns:c15="http://schemas.microsoft.com/office/drawing/2012/chart" uri="{723BEF56-08C2-4564-9609-F4CBC75E7E54}">
      <c15:pivotSource>
        <c15:name>[Float report__ver2.xlsx]PivotChartTable7</c15:name>
        <c15:fmtId val="0"/>
      </c15:pivotSource>
      <c15:pivotOptions>
        <c15:dropZoneFilter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Total Reimbursed</a:t>
            </a:r>
          </a:p>
        </c:rich>
      </c:tx>
      <c:layout>
        <c:manualLayout>
          <c:xMode val="edge"/>
          <c:yMode val="edge"/>
          <c:x val="0.27535342088967868"/>
          <c:y val="0.1674005771295901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noFill/>
          <a:ln>
            <a:noFill/>
          </a:ln>
          <a:effectLst/>
        </c:spPr>
        <c:dLbl>
          <c:idx val="0"/>
          <c:numFmt formatCode="#,##0.0" sourceLinked="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noFill/>
          <a:ln>
            <a:noFill/>
          </a:ln>
          <a:effectLst/>
        </c:spPr>
        <c:dLbl>
          <c:idx val="0"/>
          <c:numFmt formatCode="#,##0.0" sourceLinked="0"/>
          <c:spPr>
            <a:solidFill>
              <a:srgbClr val="FFFFFF"/>
            </a:solidFill>
            <a:ln>
              <a:noFill/>
            </a:ln>
            <a:effectLst/>
          </c:spPr>
          <c:txPr>
            <a:bodyPr rot="0" spcFirstLastPara="1" vertOverflow="clip" horzOverflow="clip" vert="horz" wrap="square" lIns="38100" tIns="19050" rIns="38100" bIns="19050" anchor="t" anchorCtr="1">
              <a:noAutofit/>
            </a:bodyPr>
            <a:lstStyle/>
            <a:p>
              <a:pPr>
                <a:defRPr sz="2000" b="1" i="0" u="none" strike="noStrike" kern="1200" baseline="0">
                  <a:solidFill>
                    <a:schemeClr val="accent5"/>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noFill/>
          <a:ln>
            <a:noFill/>
          </a:ln>
          <a:effectLst/>
        </c:spPr>
        <c:dLbl>
          <c:idx val="0"/>
          <c:numFmt formatCode="#,##0.0" sourceLinked="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noFill/>
          <a:ln>
            <a:noFill/>
          </a:ln>
          <a:effectLst/>
        </c:spPr>
        <c:dLbl>
          <c:idx val="0"/>
          <c:numFmt formatCode="#,##0.0" sourceLinked="0"/>
          <c:spPr>
            <a:solidFill>
              <a:srgbClr val="FFFFFF"/>
            </a:solidFill>
            <a:ln>
              <a:noFill/>
            </a:ln>
            <a:effectLst/>
          </c:spPr>
          <c:txPr>
            <a:bodyPr rot="0" spcFirstLastPara="1" vertOverflow="clip" horzOverflow="clip" vert="horz" wrap="square" lIns="38100" tIns="19050" rIns="38100" bIns="19050" anchor="t" anchorCtr="1">
              <a:noAutofit/>
            </a:bodyPr>
            <a:lstStyle/>
            <a:p>
              <a:pPr>
                <a:defRPr sz="2000" b="1" i="0" u="none" strike="noStrike" kern="1200" baseline="0">
                  <a:solidFill>
                    <a:schemeClr val="accent5"/>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noFill/>
          <a:ln>
            <a:noFill/>
          </a:ln>
          <a:effectLst/>
        </c:spPr>
        <c:marker>
          <c:spPr>
            <a:solidFill>
              <a:schemeClr val="accent1"/>
            </a:solidFill>
            <a:ln w="9525">
              <a:solidFill>
                <a:schemeClr val="accent1"/>
              </a:solidFill>
            </a:ln>
            <a:effectLst/>
          </c:spPr>
        </c:marker>
        <c:dLbl>
          <c:idx val="0"/>
          <c:numFmt formatCode="#,##0.0" sourceLinked="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noFill/>
          <a:ln>
            <a:noFill/>
          </a:ln>
          <a:effectLst/>
        </c:spPr>
        <c:dLbl>
          <c:idx val="0"/>
          <c:numFmt formatCode="#,##0.0" sourceLinked="0"/>
          <c:spPr>
            <a:solidFill>
              <a:srgbClr val="FFFFFF"/>
            </a:solidFill>
            <a:ln>
              <a:noFill/>
            </a:ln>
            <a:effectLst/>
          </c:spPr>
          <c:txPr>
            <a:bodyPr rot="0" spcFirstLastPara="1" vertOverflow="clip" horzOverflow="clip" vert="horz" wrap="square" lIns="38100" tIns="19050" rIns="38100" bIns="19050" anchor="t" anchorCtr="1">
              <a:noAutofit/>
            </a:bodyPr>
            <a:lstStyle/>
            <a:p>
              <a:pPr>
                <a:defRPr sz="2000" b="1" i="0" u="none" strike="noStrike" kern="1200" baseline="0">
                  <a:solidFill>
                    <a:schemeClr val="accent5"/>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noFill/>
          <a:ln>
            <a:noFill/>
          </a:ln>
          <a:effectLst/>
        </c:spPr>
        <c:marker>
          <c:symbol val="none"/>
        </c:marker>
        <c:dLbl>
          <c:idx val="0"/>
          <c:numFmt formatCode="#,##0.0" sourceLinked="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t" anchorCtr="1">
              <a:spAutoFit/>
            </a:bodyPr>
            <a:lstStyle/>
            <a:p>
              <a:pPr>
                <a:defRPr sz="900" b="0" i="0" u="none" strike="noStrike" kern="1200" baseline="0">
                  <a:solidFill>
                    <a:srgbClr val="4221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noFill/>
          <a:ln>
            <a:noFill/>
          </a:ln>
          <a:effectLst/>
        </c:spPr>
        <c:dLbl>
          <c:idx val="0"/>
          <c:layout>
            <c:manualLayout>
              <c:x val="3.1301802757902085E-2"/>
              <c:y val="-7.4696764953689473E-2"/>
            </c:manualLayout>
          </c:layout>
          <c:numFmt formatCode="#,##0.0" sourceLinked="0"/>
          <c:spPr>
            <a:solidFill>
              <a:srgbClr val="FFFFFF"/>
            </a:solidFill>
            <a:ln>
              <a:noFill/>
            </a:ln>
            <a:effectLst/>
          </c:spPr>
          <c:txPr>
            <a:bodyPr rot="0" spcFirstLastPara="1" vertOverflow="clip" horzOverflow="clip" vert="horz" wrap="square" lIns="38100" tIns="19050" rIns="38100" bIns="19050" anchor="b" anchorCtr="1">
              <a:spAutoFit/>
            </a:bodyPr>
            <a:lstStyle/>
            <a:p>
              <a:pPr>
                <a:defRPr sz="2200" b="1" i="0" u="none" strike="noStrike" kern="1200" baseline="0">
                  <a:solidFill>
                    <a:srgbClr val="4221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8898045155778842"/>
                  <c:h val="0.47084841114981552"/>
                </c:manualLayout>
              </c15:layout>
            </c:ext>
          </c:extLst>
        </c:dLbl>
      </c:pivotFmt>
    </c:pivotFmts>
    <c:plotArea>
      <c:layout>
        <c:manualLayout>
          <c:layoutTarget val="inner"/>
          <c:xMode val="edge"/>
          <c:yMode val="edge"/>
          <c:x val="0.22316137753384863"/>
          <c:y val="6.9507457132753844E-2"/>
          <c:w val="0.51454639748653486"/>
          <c:h val="0.90847822720622728"/>
        </c:manualLayout>
      </c:layout>
      <c:doughnutChart>
        <c:varyColors val="1"/>
        <c:ser>
          <c:idx val="0"/>
          <c:order val="0"/>
          <c:tx>
            <c:v>Total</c:v>
          </c:tx>
          <c:spPr>
            <a:noFill/>
          </c:spPr>
          <c:dPt>
            <c:idx val="0"/>
            <c:bubble3D val="0"/>
            <c:spPr>
              <a:noFill/>
              <a:ln>
                <a:noFill/>
              </a:ln>
              <a:effectLst/>
            </c:spPr>
            <c:extLst>
              <c:ext xmlns:c16="http://schemas.microsoft.com/office/drawing/2014/chart" uri="{C3380CC4-5D6E-409C-BE32-E72D297353CC}">
                <c16:uniqueId val="{00000001-B7CA-4232-A1A9-153588B21AC3}"/>
              </c:ext>
            </c:extLst>
          </c:dPt>
          <c:dLbls>
            <c:dLbl>
              <c:idx val="0"/>
              <c:layout>
                <c:manualLayout>
                  <c:x val="3.1301802757902085E-2"/>
                  <c:y val="-7.4696764953689473E-2"/>
                </c:manualLayout>
              </c:layout>
              <c:numFmt formatCode="#,##0.0" sourceLinked="0"/>
              <c:spPr>
                <a:solidFill>
                  <a:srgbClr val="FFFFFF"/>
                </a:solidFill>
                <a:ln>
                  <a:noFill/>
                </a:ln>
                <a:effectLst/>
              </c:spPr>
              <c:txPr>
                <a:bodyPr rot="0" spcFirstLastPara="1" vertOverflow="clip" horzOverflow="clip" vert="horz" wrap="square" lIns="38100" tIns="19050" rIns="38100" bIns="19050" anchor="b" anchorCtr="1">
                  <a:spAutoFit/>
                </a:bodyPr>
                <a:lstStyle/>
                <a:p>
                  <a:pPr>
                    <a:defRPr sz="2200" b="1" i="0" u="none" strike="noStrike" kern="1200" baseline="0">
                      <a:solidFill>
                        <a:srgbClr val="4221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8898045155778842"/>
                      <c:h val="0.47084841114981552"/>
                    </c:manualLayout>
                  </c15:layout>
                </c:ext>
                <c:ext xmlns:c16="http://schemas.microsoft.com/office/drawing/2014/chart" uri="{C3380CC4-5D6E-409C-BE32-E72D297353CC}">
                  <c16:uniqueId val="{00000001-B7CA-4232-A1A9-153588B21AC3}"/>
                </c:ext>
              </c:extLst>
            </c:dLbl>
            <c:numFmt formatCode="#,##0.0" sourceLinked="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t" anchorCtr="1">
                <a:spAutoFit/>
              </a:bodyPr>
              <a:lstStyle/>
              <a:p>
                <a:pPr>
                  <a:defRPr sz="900" b="0" i="0" u="none" strike="noStrike" kern="1200" baseline="0">
                    <a:solidFill>
                      <a:srgbClr val="422100"/>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1"/>
              <c:pt idx="0">
                <c:v>Total</c:v>
              </c:pt>
            </c:strLit>
          </c:cat>
          <c:val>
            <c:numLit>
              <c:formatCode>General</c:formatCode>
              <c:ptCount val="1"/>
              <c:pt idx="0">
                <c:v>900000</c:v>
              </c:pt>
            </c:numLit>
          </c:val>
          <c:extLst>
            <c:ext xmlns:c16="http://schemas.microsoft.com/office/drawing/2014/chart" uri="{C3380CC4-5D6E-409C-BE32-E72D297353CC}">
              <c16:uniqueId val="{00000002-B7CA-4232-A1A9-153588B21AC3}"/>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extLst>
    <c:ext xmlns:c15="http://schemas.microsoft.com/office/drawing/2012/chart" uri="{723BEF56-08C2-4564-9609-F4CBC75E7E54}">
      <c15:pivotSource>
        <c15:name>[Float report__ver2.xlsx]PivotChartTable9</c15:name>
        <c15:fmtId val="6"/>
      </c15:pivotSource>
      <c15:pivotOptions>
        <c15:dropZoneFilter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Avg Expense</a:t>
            </a:r>
          </a:p>
        </c:rich>
      </c:tx>
      <c:layout>
        <c:manualLayout>
          <c:xMode val="edge"/>
          <c:yMode val="edge"/>
          <c:x val="0.33568917107882368"/>
          <c:y val="0.167400346646731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noFill/>
          <a:ln>
            <a:noFill/>
          </a:ln>
          <a:effectLst/>
        </c:spPr>
        <c:marker>
          <c:symbol val="none"/>
        </c:marker>
        <c:dLbl>
          <c:idx val="0"/>
          <c:numFmt formatCode="#,##0.0" sourceLinked="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noFill/>
          <a:ln>
            <a:noFill/>
          </a:ln>
          <a:effectLst/>
        </c:spPr>
        <c:dLbl>
          <c:idx val="0"/>
          <c:layout>
            <c:manualLayout>
              <c:x val="9.867001798827775E-3"/>
              <c:y val="-0.10980085429577592"/>
            </c:manualLayout>
          </c:layout>
          <c:numFmt formatCode="#,##0.0" sourceLinked="0"/>
          <c:spPr>
            <a:solidFill>
              <a:srgbClr val="FFFFFF"/>
            </a:solidFill>
            <a:ln>
              <a:noFill/>
            </a:ln>
            <a:effectLst/>
          </c:spPr>
          <c:txPr>
            <a:bodyPr rot="0" spcFirstLastPara="1" vertOverflow="clip" horzOverflow="clip" vert="horz" wrap="square" lIns="38100" tIns="19050" rIns="38100" bIns="19050" anchor="t" anchorCtr="1">
              <a:noAutofit/>
            </a:bodyPr>
            <a:lstStyle/>
            <a:p>
              <a:pPr>
                <a:defRPr sz="20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84588548569456212"/>
                  <c:h val="0.44253601060670589"/>
                </c:manualLayout>
              </c15:layout>
            </c:ext>
          </c:extLst>
        </c:dLbl>
      </c:pivotFmt>
      <c:pivotFmt>
        <c:idx val="2"/>
        <c:spPr>
          <a:noFill/>
          <a:ln>
            <a:noFill/>
          </a:ln>
          <a:effectLst/>
        </c:spPr>
        <c:marker>
          <c:symbol val="none"/>
        </c:marker>
        <c:dLbl>
          <c:idx val="0"/>
          <c:numFmt formatCode="#,##0.0" sourceLinked="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noFill/>
          <a:ln>
            <a:noFill/>
          </a:ln>
          <a:effectLst/>
        </c:spPr>
        <c:dLbl>
          <c:idx val="0"/>
          <c:layout>
            <c:manualLayout>
              <c:x val="9.867001798827775E-3"/>
              <c:y val="-0.10980085429577592"/>
            </c:manualLayout>
          </c:layout>
          <c:numFmt formatCode="#,##0.0" sourceLinked="0"/>
          <c:spPr>
            <a:solidFill>
              <a:srgbClr val="FFFFFF"/>
            </a:solidFill>
            <a:ln>
              <a:noFill/>
            </a:ln>
            <a:effectLst/>
          </c:spPr>
          <c:txPr>
            <a:bodyPr rot="0" spcFirstLastPara="1" vertOverflow="clip" horzOverflow="clip" vert="horz" wrap="square" lIns="38100" tIns="19050" rIns="38100" bIns="19050" anchor="t" anchorCtr="1">
              <a:noAutofit/>
            </a:bodyPr>
            <a:lstStyle/>
            <a:p>
              <a:pPr>
                <a:defRPr sz="20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84588548569456212"/>
                  <c:h val="0.44253601060670589"/>
                </c:manualLayout>
              </c15:layout>
            </c:ext>
          </c:extLst>
        </c:dLbl>
      </c:pivotFmt>
      <c:pivotFmt>
        <c:idx val="4"/>
        <c:spPr>
          <a:noFill/>
          <a:ln>
            <a:noFill/>
          </a:ln>
          <a:effectLst/>
        </c:spPr>
        <c:marker>
          <c:symbol val="none"/>
        </c:marker>
        <c:dLbl>
          <c:idx val="0"/>
          <c:numFmt formatCode="#,##0.0" sourceLinked="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3E1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noFill/>
          <a:ln>
            <a:noFill/>
          </a:ln>
          <a:effectLst/>
        </c:spPr>
        <c:dLbl>
          <c:idx val="0"/>
          <c:layout>
            <c:manualLayout>
              <c:x val="9.867001798827775E-3"/>
              <c:y val="-0.10980085429577592"/>
            </c:manualLayout>
          </c:layout>
          <c:numFmt formatCode="#,##0.0" sourceLinked="0"/>
          <c:spPr>
            <a:solidFill>
              <a:srgbClr val="FFFFFF"/>
            </a:solidFill>
            <a:ln>
              <a:noFill/>
            </a:ln>
            <a:effectLst/>
          </c:spPr>
          <c:txPr>
            <a:bodyPr rot="0" spcFirstLastPara="1" vertOverflow="clip" horzOverflow="clip" vert="horz" wrap="square" lIns="38100" tIns="19050" rIns="38100" bIns="19050" anchor="t" anchorCtr="1">
              <a:noAutofit/>
            </a:bodyPr>
            <a:lstStyle/>
            <a:p>
              <a:pPr>
                <a:defRPr sz="2000" b="1" i="0" u="none" strike="noStrike" kern="1200" baseline="0">
                  <a:solidFill>
                    <a:srgbClr val="3E1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84588548569456212"/>
                  <c:h val="0.44253601060670589"/>
                </c:manualLayout>
              </c15:layout>
            </c:ext>
          </c:extLst>
        </c:dLbl>
      </c:pivotFmt>
    </c:pivotFmts>
    <c:plotArea>
      <c:layout>
        <c:manualLayout>
          <c:layoutTarget val="inner"/>
          <c:xMode val="edge"/>
          <c:yMode val="edge"/>
          <c:x val="0.22316137753384863"/>
          <c:y val="6.9507457132753844E-2"/>
          <c:w val="0.51454639748653486"/>
          <c:h val="0.90847822720622728"/>
        </c:manualLayout>
      </c:layout>
      <c:doughnutChart>
        <c:varyColors val="1"/>
        <c:ser>
          <c:idx val="0"/>
          <c:order val="0"/>
          <c:tx>
            <c:v>Total</c:v>
          </c:tx>
          <c:spPr>
            <a:noFill/>
          </c:spPr>
          <c:dPt>
            <c:idx val="0"/>
            <c:bubble3D val="0"/>
            <c:spPr>
              <a:noFill/>
              <a:ln>
                <a:noFill/>
              </a:ln>
              <a:effectLst/>
            </c:spPr>
            <c:extLst>
              <c:ext xmlns:c16="http://schemas.microsoft.com/office/drawing/2014/chart" uri="{C3380CC4-5D6E-409C-BE32-E72D297353CC}">
                <c16:uniqueId val="{00000001-84FC-4709-8E8D-35322628F6DC}"/>
              </c:ext>
            </c:extLst>
          </c:dPt>
          <c:dLbls>
            <c:dLbl>
              <c:idx val="0"/>
              <c:layout>
                <c:manualLayout>
                  <c:x val="9.867001798827775E-3"/>
                  <c:y val="-0.10980085429577592"/>
                </c:manualLayout>
              </c:layout>
              <c:numFmt formatCode="#,##0.0" sourceLinked="0"/>
              <c:spPr>
                <a:solidFill>
                  <a:srgbClr val="FFFFFF"/>
                </a:solidFill>
                <a:ln>
                  <a:noFill/>
                </a:ln>
                <a:effectLst/>
              </c:spPr>
              <c:txPr>
                <a:bodyPr rot="0" spcFirstLastPara="1" vertOverflow="clip" horzOverflow="clip" vert="horz" wrap="square" lIns="38100" tIns="19050" rIns="38100" bIns="19050" anchor="t" anchorCtr="1">
                  <a:noAutofit/>
                </a:bodyPr>
                <a:lstStyle/>
                <a:p>
                  <a:pPr>
                    <a:defRPr sz="2000" b="1" i="0" u="none" strike="noStrike" kern="1200" baseline="0">
                      <a:solidFill>
                        <a:srgbClr val="3E1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84588548569456212"/>
                      <c:h val="0.44253601060670589"/>
                    </c:manualLayout>
                  </c15:layout>
                </c:ext>
                <c:ext xmlns:c16="http://schemas.microsoft.com/office/drawing/2014/chart" uri="{C3380CC4-5D6E-409C-BE32-E72D297353CC}">
                  <c16:uniqueId val="{00000001-84FC-4709-8E8D-35322628F6DC}"/>
                </c:ext>
              </c:extLst>
            </c:dLbl>
            <c:numFmt formatCode="#,##0.0" sourceLinked="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3E1F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Lit>
              <c:ptCount val="1"/>
              <c:pt idx="0">
                <c:v>Total</c:v>
              </c:pt>
            </c:strLit>
          </c:cat>
          <c:val>
            <c:numLit>
              <c:formatCode>General</c:formatCode>
              <c:ptCount val="1"/>
              <c:pt idx="0">
                <c:v>5024.3362831858403</c:v>
              </c:pt>
            </c:numLit>
          </c:val>
          <c:extLst>
            <c:ext xmlns:c16="http://schemas.microsoft.com/office/drawing/2014/chart" uri="{C3380CC4-5D6E-409C-BE32-E72D297353CC}">
              <c16:uniqueId val="{00000002-84FC-4709-8E8D-35322628F6DC}"/>
            </c:ext>
          </c:extLst>
        </c:ser>
        <c:dLbls>
          <c:showLegendKey val="0"/>
          <c:showVal val="0"/>
          <c:showCatName val="0"/>
          <c:showSerName val="0"/>
          <c:showPercent val="0"/>
          <c:showBubbleSize val="0"/>
          <c:showLeaderLines val="1"/>
        </c:dLbls>
        <c:firstSliceAng val="0"/>
        <c:holeSize val="9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extLst>
    <c:ext xmlns:c15="http://schemas.microsoft.com/office/drawing/2012/chart" uri="{723BEF56-08C2-4564-9609-F4CBC75E7E54}">
      <c15:pivotSource>
        <c15:name>[Float report__ver2.xlsx]PivotChartTable11</c15:name>
        <c15:fmtId val="9"/>
      </c15:pivotSource>
      <c15:pivotOptions>
        <c15:dropZoneFilter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_xlchart.v5.0</cx:f>
      </cx:strDim>
      <cx:numDim type="val">
        <cx:f dir="row">_xlchart.v5.1</cx:f>
      </cx:numDim>
    </cx:data>
  </cx:chartData>
  <cx:chart>
    <cx:title pos="t" align="ctr" overlay="0">
      <cx:tx>
        <cx:txData>
          <cx:v>Weekly Expense</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rgbClr val="000000">
                  <a:lumMod val="65000"/>
                  <a:lumOff val="35000"/>
                </a:srgbClr>
              </a:solidFill>
              <a:latin typeface="+mn-lt"/>
              <a:ea typeface="+mn-ea"/>
              <a:cs typeface="+mn-cs"/>
            </a:defRPr>
          </a:pPr>
          <a:r>
            <a:rPr kumimoji="0" lang="en-US" sz="1000" b="0" i="0" u="none" strike="noStrike" kern="1200" cap="none" spc="0" normalizeH="0" baseline="0" noProof="0">
              <a:ln>
                <a:noFill/>
              </a:ln>
              <a:solidFill>
                <a:srgbClr val="000000">
                  <a:lumMod val="65000"/>
                  <a:lumOff val="35000"/>
                </a:srgbClr>
              </a:solidFill>
              <a:effectLst/>
              <a:uLnTx/>
              <a:uFillTx/>
              <a:latin typeface="Calibri"/>
              <a:cs typeface="Calibri"/>
            </a:rPr>
            <a:t>Weekly Expense</a:t>
          </a:r>
        </a:p>
      </cx:txPr>
    </cx:title>
    <cx:plotArea>
      <cx:plotAreaRegion>
        <cx:series layoutId="waterfall" uniqueId="{DA7CA093-3A04-4771-AB6B-D48397550D89}" formatIdx="0">
          <cx:dataLabels>
            <cx:visibility seriesName="0" categoryName="0" value="1"/>
          </cx:dataLabels>
          <cx:dataId val="0"/>
          <cx:layoutPr>
            <cx:visibility connectorLines="1"/>
            <cx:subtotals>
              <cx:idx val="2"/>
              <cx:idx val="4"/>
            </cx:subtotals>
          </cx:layoutPr>
        </cx:series>
      </cx:plotAreaRegion>
      <cx:axis id="0">
        <cx:catScaling gapWidth="0.899999976"/>
        <cx:tickLabels/>
      </cx:axis>
      <cx:axis id="1">
        <cx:valScaling/>
        <cx:majorGridlines>
          <cx:spPr>
            <a:ln>
              <a:noFill/>
            </a:ln>
          </cx:spPr>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kern="1200" baseline="0">
            <a:solidFill>
              <a:srgbClr val="000000">
                <a:lumMod val="65000"/>
                <a:lumOff val="35000"/>
              </a:srgbClr>
            </a:solidFill>
            <a:latin typeface="Calibri"/>
            <a:cs typeface="Calibri"/>
          </a:endParaRPr>
        </a:p>
      </cx:txPr>
    </cx:legend>
  </cx:chart>
  <cx:spPr>
    <a:ln>
      <a:noFill/>
    </a:ln>
  </cx:spPr>
  <cx:fmtOvrs>
    <cx:fmtOvr idx="1">
      <cx:spPr>
        <a:solidFill>
          <a:srgbClr val="DE006F"/>
        </a:solidFill>
      </cx:spPr>
    </cx:fmtOvr>
    <cx:fmtOvr idx="2">
      <cx:spPr>
        <a:solidFill>
          <a:srgbClr val="663300"/>
        </a:solidFill>
      </cx:spPr>
    </cx:fmtOvr>
    <cx:fmtOvr idx="0">
      <cx:spPr>
        <a:solidFill>
          <a:schemeClr val="accent4">
            <a:lumMod val="60000"/>
            <a:lumOff val="40000"/>
          </a:schemeClr>
        </a:solidFill>
      </cx:spPr>
    </cx:fmtOvr>
  </cx:fmtOvr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228600</xdr:colOff>
      <xdr:row>7</xdr:row>
      <xdr:rowOff>100965</xdr:rowOff>
    </xdr:from>
    <xdr:to>
      <xdr:col>11</xdr:col>
      <xdr:colOff>198120</xdr:colOff>
      <xdr:row>27</xdr:row>
      <xdr:rowOff>59054</xdr:rowOff>
    </xdr:to>
    <xdr:grpSp>
      <xdr:nvGrpSpPr>
        <xdr:cNvPr id="22" name="Group 21">
          <a:extLst>
            <a:ext uri="{FF2B5EF4-FFF2-40B4-BE49-F238E27FC236}">
              <a16:creationId xmlns:a16="http://schemas.microsoft.com/office/drawing/2014/main" id="{EAF04D0F-75A8-416E-A3A5-F4BC8E39E219}"/>
            </a:ext>
          </a:extLst>
        </xdr:cNvPr>
        <xdr:cNvGrpSpPr/>
      </xdr:nvGrpSpPr>
      <xdr:grpSpPr>
        <a:xfrm>
          <a:off x="228600" y="1363980"/>
          <a:ext cx="7353300" cy="3577589"/>
          <a:chOff x="83820" y="826770"/>
          <a:chExt cx="7648575" cy="3564254"/>
        </a:xfrm>
        <a:effectLst>
          <a:outerShdw blurRad="50800" dist="38100" dir="8100000" algn="tr" rotWithShape="0">
            <a:prstClr val="black">
              <a:alpha val="40000"/>
            </a:prstClr>
          </a:outerShdw>
        </a:effectLst>
      </xdr:grpSpPr>
      <xdr:sp macro="" textlink="">
        <xdr:nvSpPr>
          <xdr:cNvPr id="20" name="Rectangle: Rounded Corners 19">
            <a:extLst>
              <a:ext uri="{FF2B5EF4-FFF2-40B4-BE49-F238E27FC236}">
                <a16:creationId xmlns:a16="http://schemas.microsoft.com/office/drawing/2014/main" id="{75E43828-426B-7E5C-8BF7-E8CBEC16385C}"/>
              </a:ext>
            </a:extLst>
          </xdr:cNvPr>
          <xdr:cNvSpPr/>
        </xdr:nvSpPr>
        <xdr:spPr>
          <a:xfrm>
            <a:off x="83820" y="826770"/>
            <a:ext cx="7648575" cy="3564254"/>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2DF3A3F4-433D-4539-B4B6-A19089FBD334}"/>
                  </a:ext>
                </a:extLst>
              </xdr:cNvPr>
              <xdr:cNvGraphicFramePr/>
            </xdr:nvGraphicFramePr>
            <xdr:xfrm>
              <a:off x="238125" y="1029652"/>
              <a:ext cx="7326630" cy="3132773"/>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8125" y="1029652"/>
                <a:ext cx="7326630" cy="31327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0</xdr:col>
      <xdr:colOff>220979</xdr:colOff>
      <xdr:row>27</xdr:row>
      <xdr:rowOff>142875</xdr:rowOff>
    </xdr:from>
    <xdr:to>
      <xdr:col>7</xdr:col>
      <xdr:colOff>657224</xdr:colOff>
      <xdr:row>44</xdr:row>
      <xdr:rowOff>40005</xdr:rowOff>
    </xdr:to>
    <xdr:grpSp>
      <xdr:nvGrpSpPr>
        <xdr:cNvPr id="21" name="Group 20">
          <a:extLst>
            <a:ext uri="{FF2B5EF4-FFF2-40B4-BE49-F238E27FC236}">
              <a16:creationId xmlns:a16="http://schemas.microsoft.com/office/drawing/2014/main" id="{C97BE363-1B61-BE8D-B216-E510DEE72490}"/>
            </a:ext>
          </a:extLst>
        </xdr:cNvPr>
        <xdr:cNvGrpSpPr/>
      </xdr:nvGrpSpPr>
      <xdr:grpSpPr>
        <a:xfrm>
          <a:off x="219074" y="5027295"/>
          <a:ext cx="4840605" cy="2975610"/>
          <a:chOff x="201929" y="4484370"/>
          <a:chExt cx="5180435" cy="3046095"/>
        </a:xfrm>
        <a:effectLst>
          <a:outerShdw blurRad="50800" dist="38100" dir="8100000" algn="tr" rotWithShape="0">
            <a:prstClr val="black">
              <a:alpha val="40000"/>
            </a:prstClr>
          </a:outerShdw>
        </a:effectLst>
      </xdr:grpSpPr>
      <xdr:sp macro="" textlink="">
        <xdr:nvSpPr>
          <xdr:cNvPr id="19" name="Rectangle: Rounded Corners 18">
            <a:extLst>
              <a:ext uri="{FF2B5EF4-FFF2-40B4-BE49-F238E27FC236}">
                <a16:creationId xmlns:a16="http://schemas.microsoft.com/office/drawing/2014/main" id="{455989A9-FF7C-6C88-033D-955F4F7D115D}"/>
              </a:ext>
            </a:extLst>
          </xdr:cNvPr>
          <xdr:cNvSpPr/>
        </xdr:nvSpPr>
        <xdr:spPr>
          <a:xfrm>
            <a:off x="201929" y="4484370"/>
            <a:ext cx="5180435" cy="304609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 name="Cat Expense">
            <a:extLst>
              <a:ext uri="{FF2B5EF4-FFF2-40B4-BE49-F238E27FC236}">
                <a16:creationId xmlns:a16="http://schemas.microsoft.com/office/drawing/2014/main" id="{16E0E8BD-A52D-4B07-AE42-CF4A44C395F6}"/>
              </a:ext>
            </a:extLst>
          </xdr:cNvPr>
          <xdr:cNvGraphicFramePr>
            <a:graphicFrameLocks/>
          </xdr:cNvGraphicFramePr>
        </xdr:nvGraphicFramePr>
        <xdr:xfrm>
          <a:off x="382431" y="4641053"/>
          <a:ext cx="4775496" cy="2742746"/>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739140</xdr:colOff>
      <xdr:row>27</xdr:row>
      <xdr:rowOff>120015</xdr:rowOff>
    </xdr:from>
    <xdr:to>
      <xdr:col>15</xdr:col>
      <xdr:colOff>491490</xdr:colOff>
      <xdr:row>43</xdr:row>
      <xdr:rowOff>163830</xdr:rowOff>
    </xdr:to>
    <xdr:grpSp>
      <xdr:nvGrpSpPr>
        <xdr:cNvPr id="18" name="Group 17">
          <a:extLst>
            <a:ext uri="{FF2B5EF4-FFF2-40B4-BE49-F238E27FC236}">
              <a16:creationId xmlns:a16="http://schemas.microsoft.com/office/drawing/2014/main" id="{BF6B2F8D-F4C2-27A2-945B-971F654232EF}"/>
            </a:ext>
          </a:extLst>
        </xdr:cNvPr>
        <xdr:cNvGrpSpPr/>
      </xdr:nvGrpSpPr>
      <xdr:grpSpPr>
        <a:xfrm>
          <a:off x="5143500" y="5008245"/>
          <a:ext cx="5168265" cy="2941320"/>
          <a:chOff x="5421630" y="4434840"/>
          <a:chExt cx="5467350" cy="3080385"/>
        </a:xfrm>
        <a:effectLst>
          <a:outerShdw blurRad="50800" dist="38100" dir="2700000" algn="tl" rotWithShape="0">
            <a:prstClr val="black">
              <a:alpha val="40000"/>
            </a:prstClr>
          </a:outerShdw>
        </a:effectLst>
      </xdr:grpSpPr>
      <xdr:sp macro="" textlink="">
        <xdr:nvSpPr>
          <xdr:cNvPr id="17" name="Rectangle: Rounded Corners 16">
            <a:extLst>
              <a:ext uri="{FF2B5EF4-FFF2-40B4-BE49-F238E27FC236}">
                <a16:creationId xmlns:a16="http://schemas.microsoft.com/office/drawing/2014/main" id="{AE761FC4-04AB-022D-6E68-62AC9B960581}"/>
              </a:ext>
            </a:extLst>
          </xdr:cNvPr>
          <xdr:cNvSpPr/>
        </xdr:nvSpPr>
        <xdr:spPr>
          <a:xfrm>
            <a:off x="5421630" y="4434840"/>
            <a:ext cx="5467350" cy="3080385"/>
          </a:xfrm>
          <a:prstGeom prst="roundRect">
            <a:avLst/>
          </a:prstGeom>
          <a:solidFill>
            <a:schemeClr val="bg1"/>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8" name="Cat Expense %">
            <a:extLst>
              <a:ext uri="{FF2B5EF4-FFF2-40B4-BE49-F238E27FC236}">
                <a16:creationId xmlns:a16="http://schemas.microsoft.com/office/drawing/2014/main" id="{1DFE0472-D994-9935-FCC6-391D3C3915B9}"/>
              </a:ext>
            </a:extLst>
          </xdr:cNvPr>
          <xdr:cNvGraphicFramePr/>
        </xdr:nvGraphicFramePr>
        <xdr:xfrm>
          <a:off x="5762586" y="4598836"/>
          <a:ext cx="4916831" cy="272585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11</xdr:col>
      <xdr:colOff>276225</xdr:colOff>
      <xdr:row>7</xdr:row>
      <xdr:rowOff>123825</xdr:rowOff>
    </xdr:from>
    <xdr:to>
      <xdr:col>15</xdr:col>
      <xdr:colOff>428625</xdr:colOff>
      <xdr:row>27</xdr:row>
      <xdr:rowOff>40005</xdr:rowOff>
    </xdr:to>
    <xdr:grpSp>
      <xdr:nvGrpSpPr>
        <xdr:cNvPr id="31" name="Group 30">
          <a:extLst>
            <a:ext uri="{FF2B5EF4-FFF2-40B4-BE49-F238E27FC236}">
              <a16:creationId xmlns:a16="http://schemas.microsoft.com/office/drawing/2014/main" id="{1BF527F7-AC1B-195C-025E-FFB7337CD2A2}"/>
            </a:ext>
          </a:extLst>
        </xdr:cNvPr>
        <xdr:cNvGrpSpPr/>
      </xdr:nvGrpSpPr>
      <xdr:grpSpPr>
        <a:xfrm>
          <a:off x="7660005" y="1392555"/>
          <a:ext cx="2590800" cy="3533775"/>
          <a:chOff x="7913370" y="495300"/>
          <a:chExt cx="2590800" cy="3067050"/>
        </a:xfrm>
        <a:effectLst>
          <a:outerShdw blurRad="50800" dist="38100" algn="l" rotWithShape="0">
            <a:prstClr val="black">
              <a:alpha val="40000"/>
            </a:prstClr>
          </a:outerShdw>
        </a:effectLst>
      </xdr:grpSpPr>
      <xdr:sp macro="" textlink="">
        <xdr:nvSpPr>
          <xdr:cNvPr id="29" name="Rectangle: Rounded Corners 28">
            <a:extLst>
              <a:ext uri="{FF2B5EF4-FFF2-40B4-BE49-F238E27FC236}">
                <a16:creationId xmlns:a16="http://schemas.microsoft.com/office/drawing/2014/main" id="{DAC87EF2-EDD7-8615-95FC-95266FF55359}"/>
              </a:ext>
            </a:extLst>
          </xdr:cNvPr>
          <xdr:cNvSpPr/>
        </xdr:nvSpPr>
        <xdr:spPr>
          <a:xfrm>
            <a:off x="7913370" y="495300"/>
            <a:ext cx="2590800" cy="306705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4" name="Group 23">
            <a:extLst>
              <a:ext uri="{FF2B5EF4-FFF2-40B4-BE49-F238E27FC236}">
                <a16:creationId xmlns:a16="http://schemas.microsoft.com/office/drawing/2014/main" id="{E1CE3080-462F-DFDD-BAE1-FA72EB0E9D6B}"/>
              </a:ext>
            </a:extLst>
          </xdr:cNvPr>
          <xdr:cNvGrpSpPr/>
        </xdr:nvGrpSpPr>
        <xdr:grpSpPr>
          <a:xfrm>
            <a:off x="8029486" y="636270"/>
            <a:ext cx="2360385" cy="869566"/>
            <a:chOff x="8025765" y="272415"/>
            <a:chExt cx="2362200" cy="840105"/>
          </a:xfrm>
        </xdr:grpSpPr>
        <xdr:sp macro="" textlink="">
          <xdr:nvSpPr>
            <xdr:cNvPr id="23" name="Rectangle: Rounded Corners 22">
              <a:extLst>
                <a:ext uri="{FF2B5EF4-FFF2-40B4-BE49-F238E27FC236}">
                  <a16:creationId xmlns:a16="http://schemas.microsoft.com/office/drawing/2014/main" id="{C942307D-ED85-16AB-FA0A-F874FE5D7E6B}"/>
                </a:ext>
              </a:extLst>
            </xdr:cNvPr>
            <xdr:cNvSpPr/>
          </xdr:nvSpPr>
          <xdr:spPr>
            <a:xfrm>
              <a:off x="8025765" y="272415"/>
              <a:ext cx="2362200" cy="84010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0" name="Total Expense">
              <a:extLst>
                <a:ext uri="{FF2B5EF4-FFF2-40B4-BE49-F238E27FC236}">
                  <a16:creationId xmlns:a16="http://schemas.microsoft.com/office/drawing/2014/main" id="{D8D7D6BB-EBE3-361F-E753-F9DD9D2BECF8}"/>
                </a:ext>
              </a:extLst>
            </xdr:cNvPr>
            <xdr:cNvGraphicFramePr/>
          </xdr:nvGraphicFramePr>
          <xdr:xfrm>
            <a:off x="8058338" y="340237"/>
            <a:ext cx="2283790" cy="661458"/>
          </xdr:xfrm>
          <a:graphic>
            <a:graphicData uri="http://schemas.openxmlformats.org/drawingml/2006/chart">
              <c:chart xmlns:c="http://schemas.openxmlformats.org/drawingml/2006/chart" xmlns:r="http://schemas.openxmlformats.org/officeDocument/2006/relationships" r:id="rId4"/>
            </a:graphicData>
          </a:graphic>
        </xdr:graphicFrame>
      </xdr:grpSp>
      <xdr:grpSp>
        <xdr:nvGrpSpPr>
          <xdr:cNvPr id="26" name="Group 25">
            <a:extLst>
              <a:ext uri="{FF2B5EF4-FFF2-40B4-BE49-F238E27FC236}">
                <a16:creationId xmlns:a16="http://schemas.microsoft.com/office/drawing/2014/main" id="{7EC56E7E-2120-B63F-953C-D94E43FE9F0D}"/>
              </a:ext>
            </a:extLst>
          </xdr:cNvPr>
          <xdr:cNvGrpSpPr/>
        </xdr:nvGrpSpPr>
        <xdr:grpSpPr>
          <a:xfrm>
            <a:off x="8031480" y="1581150"/>
            <a:ext cx="2366010" cy="824865"/>
            <a:chOff x="7922895" y="1396365"/>
            <a:chExt cx="2369820" cy="821055"/>
          </a:xfrm>
        </xdr:grpSpPr>
        <xdr:sp macro="" textlink="">
          <xdr:nvSpPr>
            <xdr:cNvPr id="25" name="Rectangle: Rounded Corners 24">
              <a:extLst>
                <a:ext uri="{FF2B5EF4-FFF2-40B4-BE49-F238E27FC236}">
                  <a16:creationId xmlns:a16="http://schemas.microsoft.com/office/drawing/2014/main" id="{1258D98B-AEF2-9AD0-3CCE-F8305685B402}"/>
                </a:ext>
              </a:extLst>
            </xdr:cNvPr>
            <xdr:cNvSpPr/>
          </xdr:nvSpPr>
          <xdr:spPr>
            <a:xfrm>
              <a:off x="7922895" y="1396365"/>
              <a:ext cx="2369820" cy="82105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2" name="Reimbursed">
              <a:extLst>
                <a:ext uri="{FF2B5EF4-FFF2-40B4-BE49-F238E27FC236}">
                  <a16:creationId xmlns:a16="http://schemas.microsoft.com/office/drawing/2014/main" id="{525C5497-17D0-407B-8D5B-BB0E89EF9E17}"/>
                </a:ext>
              </a:extLst>
            </xdr:cNvPr>
            <xdr:cNvGraphicFramePr>
              <a:graphicFrameLocks/>
            </xdr:cNvGraphicFramePr>
          </xdr:nvGraphicFramePr>
          <xdr:xfrm>
            <a:off x="7968616" y="1464945"/>
            <a:ext cx="2276474" cy="681988"/>
          </xdr:xfrm>
          <a:graphic>
            <a:graphicData uri="http://schemas.openxmlformats.org/drawingml/2006/chart">
              <c:chart xmlns:c="http://schemas.openxmlformats.org/drawingml/2006/chart" xmlns:r="http://schemas.openxmlformats.org/officeDocument/2006/relationships" r:id="rId5"/>
            </a:graphicData>
          </a:graphic>
        </xdr:graphicFrame>
      </xdr:grpSp>
      <xdr:grpSp>
        <xdr:nvGrpSpPr>
          <xdr:cNvPr id="28" name="Group 27">
            <a:extLst>
              <a:ext uri="{FF2B5EF4-FFF2-40B4-BE49-F238E27FC236}">
                <a16:creationId xmlns:a16="http://schemas.microsoft.com/office/drawing/2014/main" id="{F80F73DC-119F-62B4-BE11-DE5274FC0DC1}"/>
              </a:ext>
            </a:extLst>
          </xdr:cNvPr>
          <xdr:cNvGrpSpPr/>
        </xdr:nvGrpSpPr>
        <xdr:grpSpPr>
          <a:xfrm>
            <a:off x="7993380" y="2487930"/>
            <a:ext cx="2432685" cy="866775"/>
            <a:chOff x="7999095" y="2493645"/>
            <a:chExt cx="2426970" cy="866775"/>
          </a:xfrm>
        </xdr:grpSpPr>
        <xdr:sp macro="" textlink="">
          <xdr:nvSpPr>
            <xdr:cNvPr id="27" name="Rectangle: Rounded Corners 26">
              <a:extLst>
                <a:ext uri="{FF2B5EF4-FFF2-40B4-BE49-F238E27FC236}">
                  <a16:creationId xmlns:a16="http://schemas.microsoft.com/office/drawing/2014/main" id="{C8C91EC4-39AE-7EC3-C045-E5D03D8EAFAE}"/>
                </a:ext>
              </a:extLst>
            </xdr:cNvPr>
            <xdr:cNvSpPr/>
          </xdr:nvSpPr>
          <xdr:spPr>
            <a:xfrm>
              <a:off x="7999095" y="2493645"/>
              <a:ext cx="2426970" cy="86677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4" name="Avg expense">
              <a:extLst>
                <a:ext uri="{FF2B5EF4-FFF2-40B4-BE49-F238E27FC236}">
                  <a16:creationId xmlns:a16="http://schemas.microsoft.com/office/drawing/2014/main" id="{B7CC58E0-997D-482A-B93B-E63AAA0F6F1A}"/>
                </a:ext>
              </a:extLst>
            </xdr:cNvPr>
            <xdr:cNvGraphicFramePr>
              <a:graphicFrameLocks/>
            </xdr:cNvGraphicFramePr>
          </xdr:nvGraphicFramePr>
          <xdr:xfrm>
            <a:off x="8079439" y="2588895"/>
            <a:ext cx="2294943" cy="662938"/>
          </xdr:xfrm>
          <a:graphic>
            <a:graphicData uri="http://schemas.openxmlformats.org/drawingml/2006/chart">
              <c:chart xmlns:c="http://schemas.openxmlformats.org/drawingml/2006/chart" xmlns:r="http://schemas.openxmlformats.org/officeDocument/2006/relationships" r:id="rId6"/>
            </a:graphicData>
          </a:graphic>
        </xdr:graphicFrame>
      </xdr:grpSp>
    </xdr:grpSp>
    <xdr:clientData/>
  </xdr:twoCellAnchor>
  <xdr:twoCellAnchor>
    <xdr:from>
      <xdr:col>0</xdr:col>
      <xdr:colOff>0</xdr:colOff>
      <xdr:row>0</xdr:row>
      <xdr:rowOff>12488</xdr:rowOff>
    </xdr:from>
    <xdr:to>
      <xdr:col>17</xdr:col>
      <xdr:colOff>0</xdr:colOff>
      <xdr:row>2</xdr:row>
      <xdr:rowOff>88688</xdr:rowOff>
    </xdr:to>
    <xdr:sp macro="" textlink="">
      <xdr:nvSpPr>
        <xdr:cNvPr id="35" name="Rectangle 34">
          <a:extLst>
            <a:ext uri="{FF2B5EF4-FFF2-40B4-BE49-F238E27FC236}">
              <a16:creationId xmlns:a16="http://schemas.microsoft.com/office/drawing/2014/main" id="{A776568B-AA50-6B90-7388-39624F4F90D8}"/>
            </a:ext>
          </a:extLst>
        </xdr:cNvPr>
        <xdr:cNvSpPr/>
      </xdr:nvSpPr>
      <xdr:spPr>
        <a:xfrm>
          <a:off x="0" y="12488"/>
          <a:ext cx="11091333" cy="436033"/>
        </a:xfrm>
        <a:prstGeom prst="rect">
          <a:avLst/>
        </a:prstGeom>
        <a:effectLst>
          <a:outerShdw blurRad="50800" dist="38100" dir="5400000" algn="t" rotWithShape="0">
            <a:prstClr val="black">
              <a:alpha val="40000"/>
            </a:prstClr>
          </a:outerShdw>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382481</xdr:colOff>
      <xdr:row>0</xdr:row>
      <xdr:rowOff>38100</xdr:rowOff>
    </xdr:from>
    <xdr:to>
      <xdr:col>15</xdr:col>
      <xdr:colOff>601768</xdr:colOff>
      <xdr:row>2</xdr:row>
      <xdr:rowOff>57150</xdr:rowOff>
    </xdr:to>
    <xdr:sp macro="" textlink="">
      <xdr:nvSpPr>
        <xdr:cNvPr id="36" name="TextBox 35">
          <a:extLst>
            <a:ext uri="{FF2B5EF4-FFF2-40B4-BE49-F238E27FC236}">
              <a16:creationId xmlns:a16="http://schemas.microsoft.com/office/drawing/2014/main" id="{384CA10F-F398-D1E2-1274-B07F5A644875}"/>
            </a:ext>
          </a:extLst>
        </xdr:cNvPr>
        <xdr:cNvSpPr txBox="1"/>
      </xdr:nvSpPr>
      <xdr:spPr>
        <a:xfrm>
          <a:off x="625898" y="38100"/>
          <a:ext cx="9839537" cy="378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Weekly</a:t>
          </a:r>
          <a:r>
            <a:rPr lang="en-US" sz="1800" b="1" baseline="0"/>
            <a:t> Expense Report</a:t>
          </a:r>
          <a:endParaRPr lang="en-US" sz="1800" b="1"/>
        </a:p>
      </xdr:txBody>
    </xdr:sp>
    <xdr:clientData/>
  </xdr:twoCellAnchor>
  <xdr:twoCellAnchor>
    <xdr:from>
      <xdr:col>11</xdr:col>
      <xdr:colOff>523875</xdr:colOff>
      <xdr:row>4</xdr:row>
      <xdr:rowOff>15240</xdr:rowOff>
    </xdr:from>
    <xdr:to>
      <xdr:col>15</xdr:col>
      <xdr:colOff>83820</xdr:colOff>
      <xdr:row>7</xdr:row>
      <xdr:rowOff>57150</xdr:rowOff>
    </xdr:to>
    <xdr:grpSp>
      <xdr:nvGrpSpPr>
        <xdr:cNvPr id="5" name="Group 4">
          <a:extLst>
            <a:ext uri="{FF2B5EF4-FFF2-40B4-BE49-F238E27FC236}">
              <a16:creationId xmlns:a16="http://schemas.microsoft.com/office/drawing/2014/main" id="{B5C708C3-6764-0079-46EE-0BCD5C6188B8}"/>
            </a:ext>
          </a:extLst>
        </xdr:cNvPr>
        <xdr:cNvGrpSpPr/>
      </xdr:nvGrpSpPr>
      <xdr:grpSpPr>
        <a:xfrm>
          <a:off x="7903845" y="742950"/>
          <a:ext cx="2002155" cy="577215"/>
          <a:chOff x="7877175" y="849630"/>
          <a:chExt cx="2007870" cy="584835"/>
        </a:xfrm>
        <a:effectLst>
          <a:outerShdw blurRad="50800" dist="38100" dir="18900000" algn="bl" rotWithShape="0">
            <a:prstClr val="black">
              <a:alpha val="40000"/>
            </a:prstClr>
          </a:outerShdw>
        </a:effectLst>
      </xdr:grpSpPr>
      <xdr:sp macro="" textlink="">
        <xdr:nvSpPr>
          <xdr:cNvPr id="3" name="Rectangle: Rounded Corners 2">
            <a:extLst>
              <a:ext uri="{FF2B5EF4-FFF2-40B4-BE49-F238E27FC236}">
                <a16:creationId xmlns:a16="http://schemas.microsoft.com/office/drawing/2014/main" id="{DD934830-98F4-E7A0-5042-15A3C4CF0283}"/>
              </a:ext>
            </a:extLst>
          </xdr:cNvPr>
          <xdr:cNvSpPr/>
        </xdr:nvSpPr>
        <xdr:spPr>
          <a:xfrm>
            <a:off x="7877175" y="849630"/>
            <a:ext cx="2007870" cy="58483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graphicFrame macro="">
            <xdr:nvGraphicFramePr>
              <xdr:cNvPr id="2" name="Week">
                <a:extLst>
                  <a:ext uri="{FF2B5EF4-FFF2-40B4-BE49-F238E27FC236}">
                    <a16:creationId xmlns:a16="http://schemas.microsoft.com/office/drawing/2014/main" id="{4788AA32-9AB2-637E-E906-E75F601E57E1}"/>
                  </a:ext>
                </a:extLst>
              </xdr:cNvPr>
              <xdr:cNvGraphicFramePr/>
            </xdr:nvGraphicFramePr>
            <xdr:xfrm>
              <a:off x="7972426" y="887730"/>
              <a:ext cx="1830705" cy="527685"/>
            </xdr:xfrm>
            <a:graphic>
              <a:graphicData uri="http://schemas.microsoft.com/office/drawing/2010/slicer">
                <sle:slicer xmlns:sle="http://schemas.microsoft.com/office/drawing/2010/slicer" name="Week"/>
              </a:graphicData>
            </a:graphic>
          </xdr:graphicFrame>
        </mc:Choice>
        <mc:Fallback>
          <xdr:sp macro="" textlink="">
            <xdr:nvSpPr>
              <xdr:cNvPr id="0" name=""/>
              <xdr:cNvSpPr>
                <a:spLocks noTextEdit="1"/>
              </xdr:cNvSpPr>
            </xdr:nvSpPr>
            <xdr:spPr>
              <a:xfrm>
                <a:off x="7998825" y="780554"/>
                <a:ext cx="1825494" cy="5208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ad" refreshedDate="45345.715110069446" backgroundQuery="1" createdVersion="3" refreshedVersion="8" minRefreshableVersion="3" recordCount="0" supportSubquery="1" supportAdvancedDrill="1" xr:uid="{40C6F19B-57C7-4881-AC96-43455CC5BFF8}">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FloatCleanData].[Date]" caption="Date" attribute="1" time="1" defaultMemberUniqueName="[FloatCleanData].[Date].[All]" allUniqueName="[FloatCleanData].[Date].[All]" dimensionUniqueName="[FloatCleanData]" displayFolder="" count="0" memberValueDatatype="7" unbalanced="0"/>
    <cacheHierarchy uniqueName="[FloatCleanData].[Week]" caption="Week" attribute="1" defaultMemberUniqueName="[FloatCleanData].[Week].[All]" allUniqueName="[FloatCleanData].[Week].[All]" dimensionUniqueName="[FloatCleanData]" displayFolder="" count="0" memberValueDatatype="20" unbalanced="0"/>
    <cacheHierarchy uniqueName="[FloatCleanData].[Description]" caption="Description" attribute="1" defaultMemberUniqueName="[FloatCleanData].[Description].[All]" allUniqueName="[FloatCleanData].[Description].[All]" dimensionUniqueName="[FloatCleanData]" displayFolder="" count="0" memberValueDatatype="130" unbalanced="0"/>
    <cacheHierarchy uniqueName="[FloatCleanData].[Category]" caption="Category" attribute="1" defaultMemberUniqueName="[FloatCleanData].[Category].[All]" allUniqueName="[FloatCleanData].[Category].[All]" dimensionUniqueName="[FloatCleanData]" displayFolder="" count="0" memberValueDatatype="130" unbalanced="0"/>
    <cacheHierarchy uniqueName="[FloatCleanData].[Amount Charged]" caption="Amount Charged" attribute="1" defaultMemberUniqueName="[FloatCleanData].[Amount Charged].[All]" allUniqueName="[FloatCleanData].[Amount Charged].[All]" dimensionUniqueName="[FloatCleanData]" displayFolder="" count="0" memberValueDatatype="20" unbalanced="0"/>
    <cacheHierarchy uniqueName="[FloatCleanData].[Amount Disbursed]" caption="Amount Disbursed" attribute="1" defaultMemberUniqueName="[FloatCleanData].[Amount Disbursed].[All]" allUniqueName="[FloatCleanData].[Amount Disbursed].[All]" dimensionUniqueName="[FloatCleanData]" displayFolder="" count="0" memberValueDatatype="20" unbalanced="0"/>
    <cacheHierarchy uniqueName="[FloatCleanData].[Variance]" caption="Variance" attribute="1" defaultMemberUniqueName="[FloatCleanData].[Variance].[All]" allUniqueName="[FloatCleanData].[Variance].[All]" dimensionUniqueName="[FloatCleanData]" displayFolder="" count="0" memberValueDatatype="20" unbalanced="0"/>
    <cacheHierarchy uniqueName="[FloatCleanData].[Invoice Number]" caption="Invoice Number" attribute="1" defaultMemberUniqueName="[FloatCleanData].[Invoice Number].[All]" allUniqueName="[FloatCleanData].[Invoice Number].[All]" dimensionUniqueName="[FloatCleanData]" displayFolder="" count="0" memberValueDatatype="130" unbalanced="0"/>
    <cacheHierarchy uniqueName="[WeeklyData 1].[Week]" caption="Week" attribute="1" defaultMemberUniqueName="[WeeklyData 1].[Week].[All]" allUniqueName="[WeeklyData 1].[Week].[All]" dimensionUniqueName="[WeeklyData 1]" displayFolder="" count="2" memberValueDatatype="20" unbalanced="0"/>
    <cacheHierarchy uniqueName="[WeeklyData 1].[Opening Balance]" caption="Opening Balance" attribute="1" defaultMemberUniqueName="[WeeklyData 1].[Opening Balance].[All]" allUniqueName="[WeeklyData 1].[Opening Balance].[All]" dimensionUniqueName="[WeeklyData 1]" displayFolder="" count="0" memberValueDatatype="5" unbalanced="0"/>
    <cacheHierarchy uniqueName="[WeeklyData 1].[Float Reimbursed]" caption="Float Reimbursed" attribute="1" defaultMemberUniqueName="[WeeklyData 1].[Float Reimbursed].[All]" allUniqueName="[WeeklyData 1].[Float Reimbursed].[All]" dimensionUniqueName="[WeeklyData 1]" displayFolder="" count="0" memberValueDatatype="20" unbalanced="0"/>
    <cacheHierarchy uniqueName="[WeeklyData 1].[Actual Float]" caption="Actual Float" attribute="1" defaultMemberUniqueName="[WeeklyData 1].[Actual Float].[All]" allUniqueName="[WeeklyData 1].[Actual Float].[All]" dimensionUniqueName="[WeeklyData 1]" displayFolder="" count="0" memberValueDatatype="5" unbalanced="0"/>
    <cacheHierarchy uniqueName="[WeeklyData 1].[Expense]" caption="Expense" attribute="1" defaultMemberUniqueName="[WeeklyData 1].[Expense].[All]" allUniqueName="[WeeklyData 1].[Expense].[All]" dimensionUniqueName="[WeeklyData 1]" displayFolder="" count="0" memberValueDatatype="20" unbalanced="0"/>
    <cacheHierarchy uniqueName="[WeeklyData 1].[Closing Balance]" caption="Closing Balance" attribute="1" defaultMemberUniqueName="[WeeklyData 1].[Closing Balance].[All]" allUniqueName="[WeeklyData 1].[Closing Balance].[All]" dimensionUniqueName="[WeeklyData 1]" displayFolder="" count="0" memberValueDatatype="5" unbalanced="0"/>
    <cacheHierarchy uniqueName="[Measures].[__XL_Count FloatCleanData]" caption="__XL_Count FloatCleanData" measure="1" displayFolder="" measureGroup="FloatCleanData" count="0" hidden="1"/>
    <cacheHierarchy uniqueName="[Measures].[__XL_Count WeeklyData 1]" caption="__XL_Count WeeklyData 1" measure="1" displayFolder="" measureGroup="WeeklyData 1" count="0" hidden="1"/>
    <cacheHierarchy uniqueName="[Measures].[__No measures defined]" caption="__No measures defined" measure="1" displayFolder="" count="0" hidden="1"/>
    <cacheHierarchy uniqueName="[Measures].[Sum of Amount Disbursed]" caption="Sum of Amount Disbursed" measure="1" displayFolder="" measureGroup="FloatCleanData" count="0" hidden="1">
      <extLst>
        <ext xmlns:x15="http://schemas.microsoft.com/office/spreadsheetml/2010/11/main" uri="{B97F6D7D-B522-45F9-BDA1-12C45D357490}">
          <x15:cacheHierarchy aggregatedColumn="5"/>
        </ext>
      </extLst>
    </cacheHierarchy>
    <cacheHierarchy uniqueName="[Measures].[Sum of Week 2]" caption="Sum of Week 2" measure="1" displayFolder="" measureGroup="FloatCleanData" count="0" hidden="1">
      <extLst>
        <ext xmlns:x15="http://schemas.microsoft.com/office/spreadsheetml/2010/11/main" uri="{B97F6D7D-B522-45F9-BDA1-12C45D357490}">
          <x15:cacheHierarchy aggregatedColumn="1"/>
        </ext>
      </extLst>
    </cacheHierarchy>
    <cacheHierarchy uniqueName="[Measures].[Sum of Float Reimbursed]" caption="Sum of Float Reimbursed" measure="1" displayFolder="" measureGroup="WeeklyData 1" count="0" hidden="1">
      <extLst>
        <ext xmlns:x15="http://schemas.microsoft.com/office/spreadsheetml/2010/11/main" uri="{B97F6D7D-B522-45F9-BDA1-12C45D357490}">
          <x15:cacheHierarchy aggregatedColumn="10"/>
        </ext>
      </extLst>
    </cacheHierarchy>
    <cacheHierarchy uniqueName="[Measures].[Average of Amount Disbursed]" caption="Average of Amount Disbursed" measure="1" displayFolder="" measureGroup="FloatCleanData"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1594368686"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ad" refreshedDate="45345.748074074072" backgroundQuery="1" createdVersion="8" refreshedVersion="8" minRefreshableVersion="3" recordCount="0" supportSubquery="1" supportAdvancedDrill="1" xr:uid="{00000000-000A-0000-FFFF-FFFF80000000}">
  <cacheSource type="external" connectionId="1">
    <extLst>
      <ext xmlns:x14="http://schemas.microsoft.com/office/spreadsheetml/2009/9/main" uri="{F057638F-6D5F-4e77-A914-E7F072B9BCA8}">
        <x14:sourceConnection name="ThisWorkbookDataModel"/>
      </ext>
    </extLst>
  </cacheSource>
  <cacheFields count="2">
    <cacheField name="[Measures].[Sum of Amount Disbursed]" caption="Sum of Amount Disbursed" numFmtId="0" hierarchy="17" level="32767"/>
    <cacheField name="[WeeklyData 1].[Week].[Week]" caption="Week" numFmtId="0" hierarchy="8" level="1">
      <sharedItems containsSemiMixedTypes="0" containsNonDate="0" containsString="0"/>
    </cacheField>
  </cacheFields>
  <cacheHierarchies count="21">
    <cacheHierarchy uniqueName="[FloatCleanData].[Date]" caption="Date" attribute="1" time="1" defaultMemberUniqueName="[FloatCleanData].[Date].[All]" allUniqueName="[FloatCleanData].[Date].[All]" dimensionUniqueName="[FloatCleanData]" displayFolder="" count="0" memberValueDatatype="7" unbalanced="0"/>
    <cacheHierarchy uniqueName="[FloatCleanData].[Week]" caption="Week" attribute="1" defaultMemberUniqueName="[FloatCleanData].[Week].[All]" allUniqueName="[FloatCleanData].[Week].[All]" dimensionUniqueName="[FloatCleanData]" displayFolder="" count="0" memberValueDatatype="20" unbalanced="0"/>
    <cacheHierarchy uniqueName="[FloatCleanData].[Description]" caption="Description" attribute="1" defaultMemberUniqueName="[FloatCleanData].[Description].[All]" allUniqueName="[FloatCleanData].[Description].[All]" dimensionUniqueName="[FloatCleanData]" displayFolder="" count="0" memberValueDatatype="130" unbalanced="0"/>
    <cacheHierarchy uniqueName="[FloatCleanData].[Category]" caption="Category" attribute="1" defaultMemberUniqueName="[FloatCleanData].[Category].[All]" allUniqueName="[FloatCleanData].[Category].[All]" dimensionUniqueName="[FloatCleanData]" displayFolder="" count="0" memberValueDatatype="130" unbalanced="0"/>
    <cacheHierarchy uniqueName="[FloatCleanData].[Amount Charged]" caption="Amount Charged" attribute="1" defaultMemberUniqueName="[FloatCleanData].[Amount Charged].[All]" allUniqueName="[FloatCleanData].[Amount Charged].[All]" dimensionUniqueName="[FloatCleanData]" displayFolder="" count="0" memberValueDatatype="20" unbalanced="0"/>
    <cacheHierarchy uniqueName="[FloatCleanData].[Amount Disbursed]" caption="Amount Disbursed" attribute="1" defaultMemberUniqueName="[FloatCleanData].[Amount Disbursed].[All]" allUniqueName="[FloatCleanData].[Amount Disbursed].[All]" dimensionUniqueName="[FloatCleanData]" displayFolder="" count="0" memberValueDatatype="20" unbalanced="0"/>
    <cacheHierarchy uniqueName="[FloatCleanData].[Variance]" caption="Variance" attribute="1" defaultMemberUniqueName="[FloatCleanData].[Variance].[All]" allUniqueName="[FloatCleanData].[Variance].[All]" dimensionUniqueName="[FloatCleanData]" displayFolder="" count="0" memberValueDatatype="20" unbalanced="0"/>
    <cacheHierarchy uniqueName="[FloatCleanData].[Invoice Number]" caption="Invoice Number" attribute="1" defaultMemberUniqueName="[FloatCleanData].[Invoice Number].[All]" allUniqueName="[FloatCleanData].[Invoice Number].[All]" dimensionUniqueName="[FloatCleanData]" displayFolder="" count="0" memberValueDatatype="130" unbalanced="0"/>
    <cacheHierarchy uniqueName="[WeeklyData 1].[Week]" caption="Week" attribute="1" defaultMemberUniqueName="[WeeklyData 1].[Week].[All]" allUniqueName="[WeeklyData 1].[Week].[All]" dimensionUniqueName="[WeeklyData 1]" displayFolder="" count="2" memberValueDatatype="20" unbalanced="0">
      <fieldsUsage count="2">
        <fieldUsage x="-1"/>
        <fieldUsage x="1"/>
      </fieldsUsage>
    </cacheHierarchy>
    <cacheHierarchy uniqueName="[WeeklyData 1].[Opening Balance]" caption="Opening Balance" attribute="1" defaultMemberUniqueName="[WeeklyData 1].[Opening Balance].[All]" allUniqueName="[WeeklyData 1].[Opening Balance].[All]" dimensionUniqueName="[WeeklyData 1]" displayFolder="" count="0" memberValueDatatype="5" unbalanced="0"/>
    <cacheHierarchy uniqueName="[WeeklyData 1].[Float Reimbursed]" caption="Float Reimbursed" attribute="1" defaultMemberUniqueName="[WeeklyData 1].[Float Reimbursed].[All]" allUniqueName="[WeeklyData 1].[Float Reimbursed].[All]" dimensionUniqueName="[WeeklyData 1]" displayFolder="" count="0" memberValueDatatype="20" unbalanced="0"/>
    <cacheHierarchy uniqueName="[WeeklyData 1].[Actual Float]" caption="Actual Float" attribute="1" defaultMemberUniqueName="[WeeklyData 1].[Actual Float].[All]" allUniqueName="[WeeklyData 1].[Actual Float].[All]" dimensionUniqueName="[WeeklyData 1]" displayFolder="" count="0" memberValueDatatype="5" unbalanced="0"/>
    <cacheHierarchy uniqueName="[WeeklyData 1].[Expense]" caption="Expense" attribute="1" defaultMemberUniqueName="[WeeklyData 1].[Expense].[All]" allUniqueName="[WeeklyData 1].[Expense].[All]" dimensionUniqueName="[WeeklyData 1]" displayFolder="" count="0" memberValueDatatype="20" unbalanced="0"/>
    <cacheHierarchy uniqueName="[WeeklyData 1].[Closing Balance]" caption="Closing Balance" attribute="1" defaultMemberUniqueName="[WeeklyData 1].[Closing Balance].[All]" allUniqueName="[WeeklyData 1].[Closing Balance].[All]" dimensionUniqueName="[WeeklyData 1]" displayFolder="" count="0" memberValueDatatype="5" unbalanced="0"/>
    <cacheHierarchy uniqueName="[Measures].[__XL_Count FloatCleanData]" caption="__XL_Count FloatCleanData" measure="1" displayFolder="" measureGroup="FloatCleanData" count="0" hidden="1"/>
    <cacheHierarchy uniqueName="[Measures].[__XL_Count WeeklyData 1]" caption="__XL_Count WeeklyData 1" measure="1" displayFolder="" measureGroup="WeeklyData 1" count="0" hidden="1"/>
    <cacheHierarchy uniqueName="[Measures].[__No measures defined]" caption="__No measures defined" measure="1" displayFolder="" count="0" hidden="1"/>
    <cacheHierarchy uniqueName="[Measures].[Sum of Amount Disbursed]" caption="Sum of Amount Disbursed" measure="1" displayFolder="" measureGroup="FloatClean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Week 2]" caption="Sum of Week 2" measure="1" displayFolder="" measureGroup="FloatCleanData" count="0" hidden="1">
      <extLst>
        <ext xmlns:x15="http://schemas.microsoft.com/office/spreadsheetml/2010/11/main" uri="{B97F6D7D-B522-45F9-BDA1-12C45D357490}">
          <x15:cacheHierarchy aggregatedColumn="1"/>
        </ext>
      </extLst>
    </cacheHierarchy>
    <cacheHierarchy uniqueName="[Measures].[Sum of Float Reimbursed]" caption="Sum of Float Reimbursed" measure="1" displayFolder="" measureGroup="WeeklyData 1" count="0" hidden="1">
      <extLst>
        <ext xmlns:x15="http://schemas.microsoft.com/office/spreadsheetml/2010/11/main" uri="{B97F6D7D-B522-45F9-BDA1-12C45D357490}">
          <x15:cacheHierarchy aggregatedColumn="10"/>
        </ext>
      </extLst>
    </cacheHierarchy>
    <cacheHierarchy uniqueName="[Measures].[Average of Amount Disbursed]" caption="Average of Amount Disbursed" measure="1" displayFolder="" measureGroup="FloatCleanData" count="0" hidden="1">
      <extLst>
        <ext xmlns:x15="http://schemas.microsoft.com/office/spreadsheetml/2010/11/main" uri="{B97F6D7D-B522-45F9-BDA1-12C45D357490}">
          <x15:cacheHierarchy aggregatedColumn="5"/>
        </ext>
      </extLst>
    </cacheHierarchy>
  </cacheHierarchies>
  <kpis count="0"/>
  <dimensions count="3">
    <dimension name="FloatCleanData" uniqueName="[FloatCleanData]" caption="FloatCleanData"/>
    <dimension measure="1" name="Measures" uniqueName="[Measures]" caption="Measures"/>
    <dimension name="WeeklyData 1" uniqueName="[WeeklyData 1]" caption="WeeklyData 1"/>
  </dimensions>
  <measureGroups count="2">
    <measureGroup name="FloatCleanData" caption="FloatCleanData"/>
    <measureGroup name="WeeklyData 1" caption="WeeklyData 1"/>
  </measureGroups>
  <maps count="3">
    <map measureGroup="0" dimension="0"/>
    <map measureGroup="0" dimension="2"/>
    <map measureGroup="1" dimension="2"/>
  </maps>
  <extLst>
    <ext xmlns:x14="http://schemas.microsoft.com/office/spreadsheetml/2009/9/main" uri="{725AE2AE-9491-48be-B2B4-4EB974FC3084}">
      <x14:pivotCacheDefinition pivotCacheId="1002964077"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ad" refreshedDate="45345.748074074072" backgroundQuery="1" createdVersion="8" refreshedVersion="8" minRefreshableVersion="3" recordCount="0" supportSubquery="1" supportAdvancedDrill="1" xr:uid="{00000000-000A-0000-FFFF-FFFF83000000}">
  <cacheSource type="external" connectionId="1">
    <extLst>
      <ext xmlns:x14="http://schemas.microsoft.com/office/spreadsheetml/2009/9/main" uri="{F057638F-6D5F-4e77-A914-E7F072B9BCA8}">
        <x14:sourceConnection name="ThisWorkbookDataModel"/>
      </ext>
    </extLst>
  </cacheSource>
  <cacheFields count="2">
    <cacheField name="[Measures].[Sum of Float Reimbursed]" caption="Sum of Float Reimbursed" numFmtId="0" hierarchy="19" level="32767"/>
    <cacheField name="[WeeklyData 1].[Week].[Week]" caption="Week" numFmtId="0" hierarchy="8" level="1">
      <sharedItems containsSemiMixedTypes="0" containsNonDate="0" containsString="0"/>
    </cacheField>
  </cacheFields>
  <cacheHierarchies count="21">
    <cacheHierarchy uniqueName="[FloatCleanData].[Date]" caption="Date" attribute="1" time="1" defaultMemberUniqueName="[FloatCleanData].[Date].[All]" allUniqueName="[FloatCleanData].[Date].[All]" dimensionUniqueName="[FloatCleanData]" displayFolder="" count="0" memberValueDatatype="7" unbalanced="0"/>
    <cacheHierarchy uniqueName="[FloatCleanData].[Week]" caption="Week" attribute="1" defaultMemberUniqueName="[FloatCleanData].[Week].[All]" allUniqueName="[FloatCleanData].[Week].[All]" dimensionUniqueName="[FloatCleanData]" displayFolder="" count="0" memberValueDatatype="20" unbalanced="0"/>
    <cacheHierarchy uniqueName="[FloatCleanData].[Description]" caption="Description" attribute="1" defaultMemberUniqueName="[FloatCleanData].[Description].[All]" allUniqueName="[FloatCleanData].[Description].[All]" dimensionUniqueName="[FloatCleanData]" displayFolder="" count="0" memberValueDatatype="130" unbalanced="0"/>
    <cacheHierarchy uniqueName="[FloatCleanData].[Category]" caption="Category" attribute="1" defaultMemberUniqueName="[FloatCleanData].[Category].[All]" allUniqueName="[FloatCleanData].[Category].[All]" dimensionUniqueName="[FloatCleanData]" displayFolder="" count="0" memberValueDatatype="130" unbalanced="0"/>
    <cacheHierarchy uniqueName="[FloatCleanData].[Amount Charged]" caption="Amount Charged" attribute="1" defaultMemberUniqueName="[FloatCleanData].[Amount Charged].[All]" allUniqueName="[FloatCleanData].[Amount Charged].[All]" dimensionUniqueName="[FloatCleanData]" displayFolder="" count="0" memberValueDatatype="20" unbalanced="0"/>
    <cacheHierarchy uniqueName="[FloatCleanData].[Amount Disbursed]" caption="Amount Disbursed" attribute="1" defaultMemberUniqueName="[FloatCleanData].[Amount Disbursed].[All]" allUniqueName="[FloatCleanData].[Amount Disbursed].[All]" dimensionUniqueName="[FloatCleanData]" displayFolder="" count="0" memberValueDatatype="20" unbalanced="0"/>
    <cacheHierarchy uniqueName="[FloatCleanData].[Variance]" caption="Variance" attribute="1" defaultMemberUniqueName="[FloatCleanData].[Variance].[All]" allUniqueName="[FloatCleanData].[Variance].[All]" dimensionUniqueName="[FloatCleanData]" displayFolder="" count="0" memberValueDatatype="20" unbalanced="0"/>
    <cacheHierarchy uniqueName="[FloatCleanData].[Invoice Number]" caption="Invoice Number" attribute="1" defaultMemberUniqueName="[FloatCleanData].[Invoice Number].[All]" allUniqueName="[FloatCleanData].[Invoice Number].[All]" dimensionUniqueName="[FloatCleanData]" displayFolder="" count="0" memberValueDatatype="130" unbalanced="0"/>
    <cacheHierarchy uniqueName="[WeeklyData 1].[Week]" caption="Week" attribute="1" defaultMemberUniqueName="[WeeklyData 1].[Week].[All]" allUniqueName="[WeeklyData 1].[Week].[All]" dimensionUniqueName="[WeeklyData 1]" displayFolder="" count="2" memberValueDatatype="20" unbalanced="0">
      <fieldsUsage count="2">
        <fieldUsage x="-1"/>
        <fieldUsage x="1"/>
      </fieldsUsage>
    </cacheHierarchy>
    <cacheHierarchy uniqueName="[WeeklyData 1].[Opening Balance]" caption="Opening Balance" attribute="1" defaultMemberUniqueName="[WeeklyData 1].[Opening Balance].[All]" allUniqueName="[WeeklyData 1].[Opening Balance].[All]" dimensionUniqueName="[WeeklyData 1]" displayFolder="" count="0" memberValueDatatype="5" unbalanced="0"/>
    <cacheHierarchy uniqueName="[WeeklyData 1].[Float Reimbursed]" caption="Float Reimbursed" attribute="1" defaultMemberUniqueName="[WeeklyData 1].[Float Reimbursed].[All]" allUniqueName="[WeeklyData 1].[Float Reimbursed].[All]" dimensionUniqueName="[WeeklyData 1]" displayFolder="" count="0" memberValueDatatype="20" unbalanced="0"/>
    <cacheHierarchy uniqueName="[WeeklyData 1].[Actual Float]" caption="Actual Float" attribute="1" defaultMemberUniqueName="[WeeklyData 1].[Actual Float].[All]" allUniqueName="[WeeklyData 1].[Actual Float].[All]" dimensionUniqueName="[WeeklyData 1]" displayFolder="" count="0" memberValueDatatype="5" unbalanced="0"/>
    <cacheHierarchy uniqueName="[WeeklyData 1].[Expense]" caption="Expense" attribute="1" defaultMemberUniqueName="[WeeklyData 1].[Expense].[All]" allUniqueName="[WeeklyData 1].[Expense].[All]" dimensionUniqueName="[WeeklyData 1]" displayFolder="" count="0" memberValueDatatype="20" unbalanced="0"/>
    <cacheHierarchy uniqueName="[WeeklyData 1].[Closing Balance]" caption="Closing Balance" attribute="1" defaultMemberUniqueName="[WeeklyData 1].[Closing Balance].[All]" allUniqueName="[WeeklyData 1].[Closing Balance].[All]" dimensionUniqueName="[WeeklyData 1]" displayFolder="" count="0" memberValueDatatype="5" unbalanced="0"/>
    <cacheHierarchy uniqueName="[Measures].[__XL_Count FloatCleanData]" caption="__XL_Count FloatCleanData" measure="1" displayFolder="" measureGroup="FloatCleanData" count="0" hidden="1"/>
    <cacheHierarchy uniqueName="[Measures].[__XL_Count WeeklyData 1]" caption="__XL_Count WeeklyData 1" measure="1" displayFolder="" measureGroup="WeeklyData 1" count="0" hidden="1"/>
    <cacheHierarchy uniqueName="[Measures].[__No measures defined]" caption="__No measures defined" measure="1" displayFolder="" count="0" hidden="1"/>
    <cacheHierarchy uniqueName="[Measures].[Sum of Amount Disbursed]" caption="Sum of Amount Disbursed" measure="1" displayFolder="" measureGroup="FloatCleanData" count="0" hidden="1">
      <extLst>
        <ext xmlns:x15="http://schemas.microsoft.com/office/spreadsheetml/2010/11/main" uri="{B97F6D7D-B522-45F9-BDA1-12C45D357490}">
          <x15:cacheHierarchy aggregatedColumn="5"/>
        </ext>
      </extLst>
    </cacheHierarchy>
    <cacheHierarchy uniqueName="[Measures].[Sum of Week 2]" caption="Sum of Week 2" measure="1" displayFolder="" measureGroup="FloatCleanData" count="0" hidden="1">
      <extLst>
        <ext xmlns:x15="http://schemas.microsoft.com/office/spreadsheetml/2010/11/main" uri="{B97F6D7D-B522-45F9-BDA1-12C45D357490}">
          <x15:cacheHierarchy aggregatedColumn="1"/>
        </ext>
      </extLst>
    </cacheHierarchy>
    <cacheHierarchy uniqueName="[Measures].[Sum of Float Reimbursed]" caption="Sum of Float Reimbursed" measure="1" displayFolder="" measureGroup="WeeklyData 1" count="0" oneField="1" hidden="1">
      <fieldsUsage count="1">
        <fieldUsage x="0"/>
      </fieldsUsage>
      <extLst>
        <ext xmlns:x15="http://schemas.microsoft.com/office/spreadsheetml/2010/11/main" uri="{B97F6D7D-B522-45F9-BDA1-12C45D357490}">
          <x15:cacheHierarchy aggregatedColumn="10"/>
        </ext>
      </extLst>
    </cacheHierarchy>
    <cacheHierarchy uniqueName="[Measures].[Average of Amount Disbursed]" caption="Average of Amount Disbursed" measure="1" displayFolder="" measureGroup="FloatCleanData" count="0" hidden="1">
      <extLst>
        <ext xmlns:x15="http://schemas.microsoft.com/office/spreadsheetml/2010/11/main" uri="{B97F6D7D-B522-45F9-BDA1-12C45D357490}">
          <x15:cacheHierarchy aggregatedColumn="5"/>
        </ext>
      </extLst>
    </cacheHierarchy>
  </cacheHierarchies>
  <kpis count="0"/>
  <dimensions count="3">
    <dimension name="FloatCleanData" uniqueName="[FloatCleanData]" caption="FloatCleanData"/>
    <dimension measure="1" name="Measures" uniqueName="[Measures]" caption="Measures"/>
    <dimension name="WeeklyData 1" uniqueName="[WeeklyData 1]" caption="WeeklyData 1"/>
  </dimensions>
  <measureGroups count="2">
    <measureGroup name="FloatCleanData" caption="FloatCleanData"/>
    <measureGroup name="WeeklyData 1" caption="WeeklyData 1"/>
  </measureGroups>
  <maps count="3">
    <map measureGroup="0" dimension="0"/>
    <map measureGroup="0" dimension="2"/>
    <map measureGroup="1" dimension="2"/>
  </maps>
  <extLst>
    <ext xmlns:x14="http://schemas.microsoft.com/office/spreadsheetml/2009/9/main" uri="{725AE2AE-9491-48be-B2B4-4EB974FC3084}">
      <x14:pivotCacheDefinition pivotCacheId="1124590987"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ad" refreshedDate="45345.748074537034" backgroundQuery="1" createdVersion="8" refreshedVersion="8" minRefreshableVersion="3" recordCount="0" supportSubquery="1" supportAdvancedDrill="1" xr:uid="{00000000-000A-0000-FFFF-FFFF7D000000}">
  <cacheSource type="external" connectionId="1">
    <extLst>
      <ext xmlns:x14="http://schemas.microsoft.com/office/spreadsheetml/2009/9/main" uri="{F057638F-6D5F-4e77-A914-E7F072B9BCA8}">
        <x14:sourceConnection name="ThisWorkbookDataModel"/>
      </ext>
    </extLst>
  </cacheSource>
  <cacheFields count="3">
    <cacheField name="[FloatCleanData].[Category].[Category]" caption="Category" numFmtId="0" hierarchy="3" level="1">
      <sharedItems count="4">
        <s v="Delivery"/>
        <s v="Motor vehicle"/>
        <s v="Other"/>
        <s v="Topping"/>
      </sharedItems>
    </cacheField>
    <cacheField name="[Measures].[Sum of Amount Disbursed]" caption="Sum of Amount Disbursed" numFmtId="0" hierarchy="17" level="32767"/>
    <cacheField name="[WeeklyData 1].[Week].[Week]" caption="Week" numFmtId="0" hierarchy="8" level="1">
      <sharedItems containsSemiMixedTypes="0" containsNonDate="0" containsString="0"/>
    </cacheField>
  </cacheFields>
  <cacheHierarchies count="21">
    <cacheHierarchy uniqueName="[FloatCleanData].[Date]" caption="Date" attribute="1" time="1" defaultMemberUniqueName="[FloatCleanData].[Date].[All]" allUniqueName="[FloatCleanData].[Date].[All]" dimensionUniqueName="[FloatCleanData]" displayFolder="" count="0" memberValueDatatype="7" unbalanced="0"/>
    <cacheHierarchy uniqueName="[FloatCleanData].[Week]" caption="Week" attribute="1" defaultMemberUniqueName="[FloatCleanData].[Week].[All]" allUniqueName="[FloatCleanData].[Week].[All]" dimensionUniqueName="[FloatCleanData]" displayFolder="" count="0" memberValueDatatype="20" unbalanced="0"/>
    <cacheHierarchy uniqueName="[FloatCleanData].[Description]" caption="Description" attribute="1" defaultMemberUniqueName="[FloatCleanData].[Description].[All]" allUniqueName="[FloatCleanData].[Description].[All]" dimensionUniqueName="[FloatCleanData]" displayFolder="" count="0" memberValueDatatype="130" unbalanced="0"/>
    <cacheHierarchy uniqueName="[FloatCleanData].[Category]" caption="Category" attribute="1" defaultMemberUniqueName="[FloatCleanData].[Category].[All]" allUniqueName="[FloatCleanData].[Category].[All]" dimensionUniqueName="[FloatCleanData]" displayFolder="" count="2" memberValueDatatype="130" unbalanced="0">
      <fieldsUsage count="2">
        <fieldUsage x="-1"/>
        <fieldUsage x="0"/>
      </fieldsUsage>
    </cacheHierarchy>
    <cacheHierarchy uniqueName="[FloatCleanData].[Amount Charged]" caption="Amount Charged" attribute="1" defaultMemberUniqueName="[FloatCleanData].[Amount Charged].[All]" allUniqueName="[FloatCleanData].[Amount Charged].[All]" dimensionUniqueName="[FloatCleanData]" displayFolder="" count="0" memberValueDatatype="20" unbalanced="0"/>
    <cacheHierarchy uniqueName="[FloatCleanData].[Amount Disbursed]" caption="Amount Disbursed" attribute="1" defaultMemberUniqueName="[FloatCleanData].[Amount Disbursed].[All]" allUniqueName="[FloatCleanData].[Amount Disbursed].[All]" dimensionUniqueName="[FloatCleanData]" displayFolder="" count="0" memberValueDatatype="20" unbalanced="0"/>
    <cacheHierarchy uniqueName="[FloatCleanData].[Variance]" caption="Variance" attribute="1" defaultMemberUniqueName="[FloatCleanData].[Variance].[All]" allUniqueName="[FloatCleanData].[Variance].[All]" dimensionUniqueName="[FloatCleanData]" displayFolder="" count="0" memberValueDatatype="20" unbalanced="0"/>
    <cacheHierarchy uniqueName="[FloatCleanData].[Invoice Number]" caption="Invoice Number" attribute="1" defaultMemberUniqueName="[FloatCleanData].[Invoice Number].[All]" allUniqueName="[FloatCleanData].[Invoice Number].[All]" dimensionUniqueName="[FloatCleanData]" displayFolder="" count="0" memberValueDatatype="130" unbalanced="0"/>
    <cacheHierarchy uniqueName="[WeeklyData 1].[Week]" caption="Week" attribute="1" defaultMemberUniqueName="[WeeklyData 1].[Week].[All]" allUniqueName="[WeeklyData 1].[Week].[All]" dimensionUniqueName="[WeeklyData 1]" displayFolder="" count="2" memberValueDatatype="20" unbalanced="0">
      <fieldsUsage count="2">
        <fieldUsage x="-1"/>
        <fieldUsage x="2"/>
      </fieldsUsage>
    </cacheHierarchy>
    <cacheHierarchy uniqueName="[WeeklyData 1].[Opening Balance]" caption="Opening Balance" attribute="1" defaultMemberUniqueName="[WeeklyData 1].[Opening Balance].[All]" allUniqueName="[WeeklyData 1].[Opening Balance].[All]" dimensionUniqueName="[WeeklyData 1]" displayFolder="" count="0" memberValueDatatype="5" unbalanced="0"/>
    <cacheHierarchy uniqueName="[WeeklyData 1].[Float Reimbursed]" caption="Float Reimbursed" attribute="1" defaultMemberUniqueName="[WeeklyData 1].[Float Reimbursed].[All]" allUniqueName="[WeeklyData 1].[Float Reimbursed].[All]" dimensionUniqueName="[WeeklyData 1]" displayFolder="" count="0" memberValueDatatype="20" unbalanced="0"/>
    <cacheHierarchy uniqueName="[WeeklyData 1].[Actual Float]" caption="Actual Float" attribute="1" defaultMemberUniqueName="[WeeklyData 1].[Actual Float].[All]" allUniqueName="[WeeklyData 1].[Actual Float].[All]" dimensionUniqueName="[WeeklyData 1]" displayFolder="" count="0" memberValueDatatype="5" unbalanced="0"/>
    <cacheHierarchy uniqueName="[WeeklyData 1].[Expense]" caption="Expense" attribute="1" defaultMemberUniqueName="[WeeklyData 1].[Expense].[All]" allUniqueName="[WeeklyData 1].[Expense].[All]" dimensionUniqueName="[WeeklyData 1]" displayFolder="" count="0" memberValueDatatype="20" unbalanced="0"/>
    <cacheHierarchy uniqueName="[WeeklyData 1].[Closing Balance]" caption="Closing Balance" attribute="1" defaultMemberUniqueName="[WeeklyData 1].[Closing Balance].[All]" allUniqueName="[WeeklyData 1].[Closing Balance].[All]" dimensionUniqueName="[WeeklyData 1]" displayFolder="" count="0" memberValueDatatype="5" unbalanced="0"/>
    <cacheHierarchy uniqueName="[Measures].[__XL_Count FloatCleanData]" caption="__XL_Count FloatCleanData" measure="1" displayFolder="" measureGroup="FloatCleanData" count="0" hidden="1"/>
    <cacheHierarchy uniqueName="[Measures].[__XL_Count WeeklyData 1]" caption="__XL_Count WeeklyData 1" measure="1" displayFolder="" measureGroup="WeeklyData 1" count="0" hidden="1"/>
    <cacheHierarchy uniqueName="[Measures].[__No measures defined]" caption="__No measures defined" measure="1" displayFolder="" count="0" hidden="1"/>
    <cacheHierarchy uniqueName="[Measures].[Sum of Amount Disbursed]" caption="Sum of Amount Disbursed" measure="1" displayFolder="" measureGroup="FloatCleanData"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Week 2]" caption="Sum of Week 2" measure="1" displayFolder="" measureGroup="FloatCleanData" count="0" hidden="1">
      <extLst>
        <ext xmlns:x15="http://schemas.microsoft.com/office/spreadsheetml/2010/11/main" uri="{B97F6D7D-B522-45F9-BDA1-12C45D357490}">
          <x15:cacheHierarchy aggregatedColumn="1"/>
        </ext>
      </extLst>
    </cacheHierarchy>
    <cacheHierarchy uniqueName="[Measures].[Sum of Float Reimbursed]" caption="Sum of Float Reimbursed" measure="1" displayFolder="" measureGroup="WeeklyData 1" count="0" hidden="1">
      <extLst>
        <ext xmlns:x15="http://schemas.microsoft.com/office/spreadsheetml/2010/11/main" uri="{B97F6D7D-B522-45F9-BDA1-12C45D357490}">
          <x15:cacheHierarchy aggregatedColumn="10"/>
        </ext>
      </extLst>
    </cacheHierarchy>
    <cacheHierarchy uniqueName="[Measures].[Average of Amount Disbursed]" caption="Average of Amount Disbursed" measure="1" displayFolder="" measureGroup="FloatCleanData" count="0" hidden="1">
      <extLst>
        <ext xmlns:x15="http://schemas.microsoft.com/office/spreadsheetml/2010/11/main" uri="{B97F6D7D-B522-45F9-BDA1-12C45D357490}">
          <x15:cacheHierarchy aggregatedColumn="5"/>
        </ext>
      </extLst>
    </cacheHierarchy>
  </cacheHierarchies>
  <kpis count="0"/>
  <dimensions count="3">
    <dimension name="FloatCleanData" uniqueName="[FloatCleanData]" caption="FloatCleanData"/>
    <dimension measure="1" name="Measures" uniqueName="[Measures]" caption="Measures"/>
    <dimension name="WeeklyData 1" uniqueName="[WeeklyData 1]" caption="WeeklyData 1"/>
  </dimensions>
  <measureGroups count="2">
    <measureGroup name="FloatCleanData" caption="FloatCleanData"/>
    <measureGroup name="WeeklyData 1" caption="WeeklyData 1"/>
  </measureGroups>
  <maps count="3">
    <map measureGroup="0" dimension="0"/>
    <map measureGroup="0" dimension="2"/>
    <map measureGroup="1" dimension="2"/>
  </maps>
  <extLst>
    <ext xmlns:x14="http://schemas.microsoft.com/office/spreadsheetml/2009/9/main" uri="{725AE2AE-9491-48be-B2B4-4EB974FC3084}">
      <x14:pivotCacheDefinition pivotCacheId="931000800"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ad" refreshedDate="45345.748074768519" backgroundQuery="1" createdVersion="8" refreshedVersion="8" minRefreshableVersion="3" recordCount="0" supportSubquery="1" supportAdvancedDrill="1" xr:uid="{00000000-000A-0000-FFFF-FFFF7A000000}">
  <cacheSource type="external" connectionId="1">
    <extLst>
      <ext xmlns:x14="http://schemas.microsoft.com/office/spreadsheetml/2009/9/main" uri="{F057638F-6D5F-4e77-A914-E7F072B9BCA8}">
        <x14:sourceConnection name="ThisWorkbookDataModel"/>
      </ext>
    </extLst>
  </cacheSource>
  <cacheFields count="2">
    <cacheField name="[Measures].[Average of Amount Disbursed]" caption="Average of Amount Disbursed" numFmtId="0" hierarchy="20" level="32767"/>
    <cacheField name="[WeeklyData 1].[Week].[Week]" caption="Week" numFmtId="0" hierarchy="8" level="1">
      <sharedItems containsSemiMixedTypes="0" containsNonDate="0" containsString="0"/>
    </cacheField>
  </cacheFields>
  <cacheHierarchies count="21">
    <cacheHierarchy uniqueName="[FloatCleanData].[Date]" caption="Date" attribute="1" time="1" defaultMemberUniqueName="[FloatCleanData].[Date].[All]" allUniqueName="[FloatCleanData].[Date].[All]" dimensionUniqueName="[FloatCleanData]" displayFolder="" count="0" memberValueDatatype="7" unbalanced="0"/>
    <cacheHierarchy uniqueName="[FloatCleanData].[Week]" caption="Week" attribute="1" defaultMemberUniqueName="[FloatCleanData].[Week].[All]" allUniqueName="[FloatCleanData].[Week].[All]" dimensionUniqueName="[FloatCleanData]" displayFolder="" count="0" memberValueDatatype="20" unbalanced="0"/>
    <cacheHierarchy uniqueName="[FloatCleanData].[Description]" caption="Description" attribute="1" defaultMemberUniqueName="[FloatCleanData].[Description].[All]" allUniqueName="[FloatCleanData].[Description].[All]" dimensionUniqueName="[FloatCleanData]" displayFolder="" count="0" memberValueDatatype="130" unbalanced="0"/>
    <cacheHierarchy uniqueName="[FloatCleanData].[Category]" caption="Category" attribute="1" defaultMemberUniqueName="[FloatCleanData].[Category].[All]" allUniqueName="[FloatCleanData].[Category].[All]" dimensionUniqueName="[FloatCleanData]" displayFolder="" count="0" memberValueDatatype="130" unbalanced="0"/>
    <cacheHierarchy uniqueName="[FloatCleanData].[Amount Charged]" caption="Amount Charged" attribute="1" defaultMemberUniqueName="[FloatCleanData].[Amount Charged].[All]" allUniqueName="[FloatCleanData].[Amount Charged].[All]" dimensionUniqueName="[FloatCleanData]" displayFolder="" count="0" memberValueDatatype="20" unbalanced="0"/>
    <cacheHierarchy uniqueName="[FloatCleanData].[Amount Disbursed]" caption="Amount Disbursed" attribute="1" defaultMemberUniqueName="[FloatCleanData].[Amount Disbursed].[All]" allUniqueName="[FloatCleanData].[Amount Disbursed].[All]" dimensionUniqueName="[FloatCleanData]" displayFolder="" count="0" memberValueDatatype="20" unbalanced="0"/>
    <cacheHierarchy uniqueName="[FloatCleanData].[Variance]" caption="Variance" attribute="1" defaultMemberUniqueName="[FloatCleanData].[Variance].[All]" allUniqueName="[FloatCleanData].[Variance].[All]" dimensionUniqueName="[FloatCleanData]" displayFolder="" count="0" memberValueDatatype="20" unbalanced="0"/>
    <cacheHierarchy uniqueName="[FloatCleanData].[Invoice Number]" caption="Invoice Number" attribute="1" defaultMemberUniqueName="[FloatCleanData].[Invoice Number].[All]" allUniqueName="[FloatCleanData].[Invoice Number].[All]" dimensionUniqueName="[FloatCleanData]" displayFolder="" count="0" memberValueDatatype="130" unbalanced="0"/>
    <cacheHierarchy uniqueName="[WeeklyData 1].[Week]" caption="Week" attribute="1" defaultMemberUniqueName="[WeeklyData 1].[Week].[All]" allUniqueName="[WeeklyData 1].[Week].[All]" dimensionUniqueName="[WeeklyData 1]" displayFolder="" count="2" memberValueDatatype="20" unbalanced="0">
      <fieldsUsage count="2">
        <fieldUsage x="-1"/>
        <fieldUsage x="1"/>
      </fieldsUsage>
    </cacheHierarchy>
    <cacheHierarchy uniqueName="[WeeklyData 1].[Opening Balance]" caption="Opening Balance" attribute="1" defaultMemberUniqueName="[WeeklyData 1].[Opening Balance].[All]" allUniqueName="[WeeklyData 1].[Opening Balance].[All]" dimensionUniqueName="[WeeklyData 1]" displayFolder="" count="0" memberValueDatatype="5" unbalanced="0"/>
    <cacheHierarchy uniqueName="[WeeklyData 1].[Float Reimbursed]" caption="Float Reimbursed" attribute="1" defaultMemberUniqueName="[WeeklyData 1].[Float Reimbursed].[All]" allUniqueName="[WeeklyData 1].[Float Reimbursed].[All]" dimensionUniqueName="[WeeklyData 1]" displayFolder="" count="0" memberValueDatatype="20" unbalanced="0"/>
    <cacheHierarchy uniqueName="[WeeklyData 1].[Actual Float]" caption="Actual Float" attribute="1" defaultMemberUniqueName="[WeeklyData 1].[Actual Float].[All]" allUniqueName="[WeeklyData 1].[Actual Float].[All]" dimensionUniqueName="[WeeklyData 1]" displayFolder="" count="0" memberValueDatatype="5" unbalanced="0"/>
    <cacheHierarchy uniqueName="[WeeklyData 1].[Expense]" caption="Expense" attribute="1" defaultMemberUniqueName="[WeeklyData 1].[Expense].[All]" allUniqueName="[WeeklyData 1].[Expense].[All]" dimensionUniqueName="[WeeklyData 1]" displayFolder="" count="0" memberValueDatatype="20" unbalanced="0"/>
    <cacheHierarchy uniqueName="[WeeklyData 1].[Closing Balance]" caption="Closing Balance" attribute="1" defaultMemberUniqueName="[WeeklyData 1].[Closing Balance].[All]" allUniqueName="[WeeklyData 1].[Closing Balance].[All]" dimensionUniqueName="[WeeklyData 1]" displayFolder="" count="0" memberValueDatatype="5" unbalanced="0"/>
    <cacheHierarchy uniqueName="[Measures].[__XL_Count FloatCleanData]" caption="__XL_Count FloatCleanData" measure="1" displayFolder="" measureGroup="FloatCleanData" count="0" hidden="1"/>
    <cacheHierarchy uniqueName="[Measures].[__XL_Count WeeklyData 1]" caption="__XL_Count WeeklyData 1" measure="1" displayFolder="" measureGroup="WeeklyData 1" count="0" hidden="1"/>
    <cacheHierarchy uniqueName="[Measures].[__No measures defined]" caption="__No measures defined" measure="1" displayFolder="" count="0" hidden="1"/>
    <cacheHierarchy uniqueName="[Measures].[Sum of Amount Disbursed]" caption="Sum of Amount Disbursed" measure="1" displayFolder="" measureGroup="FloatCleanData" count="0" hidden="1">
      <extLst>
        <ext xmlns:x15="http://schemas.microsoft.com/office/spreadsheetml/2010/11/main" uri="{B97F6D7D-B522-45F9-BDA1-12C45D357490}">
          <x15:cacheHierarchy aggregatedColumn="5"/>
        </ext>
      </extLst>
    </cacheHierarchy>
    <cacheHierarchy uniqueName="[Measures].[Sum of Week 2]" caption="Sum of Week 2" measure="1" displayFolder="" measureGroup="FloatCleanData" count="0" hidden="1">
      <extLst>
        <ext xmlns:x15="http://schemas.microsoft.com/office/spreadsheetml/2010/11/main" uri="{B97F6D7D-B522-45F9-BDA1-12C45D357490}">
          <x15:cacheHierarchy aggregatedColumn="1"/>
        </ext>
      </extLst>
    </cacheHierarchy>
    <cacheHierarchy uniqueName="[Measures].[Sum of Float Reimbursed]" caption="Sum of Float Reimbursed" measure="1" displayFolder="" measureGroup="WeeklyData 1" count="0" hidden="1">
      <extLst>
        <ext xmlns:x15="http://schemas.microsoft.com/office/spreadsheetml/2010/11/main" uri="{B97F6D7D-B522-45F9-BDA1-12C45D357490}">
          <x15:cacheHierarchy aggregatedColumn="10"/>
        </ext>
      </extLst>
    </cacheHierarchy>
    <cacheHierarchy uniqueName="[Measures].[Average of Amount Disbursed]" caption="Average of Amount Disbursed" measure="1" displayFolder="" measureGroup="FloatCleanData"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3">
    <dimension name="FloatCleanData" uniqueName="[FloatCleanData]" caption="FloatCleanData"/>
    <dimension measure="1" name="Measures" uniqueName="[Measures]" caption="Measures"/>
    <dimension name="WeeklyData 1" uniqueName="[WeeklyData 1]" caption="WeeklyData 1"/>
  </dimensions>
  <measureGroups count="2">
    <measureGroup name="FloatCleanData" caption="FloatCleanData"/>
    <measureGroup name="WeeklyData 1" caption="WeeklyData 1"/>
  </measureGroups>
  <maps count="3">
    <map measureGroup="0" dimension="0"/>
    <map measureGroup="0" dimension="2"/>
    <map measureGroup="1" dimension="2"/>
  </maps>
  <extLst>
    <ext xmlns:x14="http://schemas.microsoft.com/office/spreadsheetml/2009/9/main" uri="{725AE2AE-9491-48be-B2B4-4EB974FC3084}">
      <x14:pivotCacheDefinition pivotCacheId="1541164917"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ad" refreshedDate="45345.748075347219" backgroundQuery="1" createdVersion="8" refreshedVersion="8" minRefreshableVersion="3" recordCount="0" supportSubquery="1" supportAdvancedDrill="1" xr:uid="{00000000-000A-0000-FFFF-FFFF77000000}">
  <cacheSource type="external" connectionId="1">
    <extLst>
      <ext xmlns:x14="http://schemas.microsoft.com/office/spreadsheetml/2009/9/main" uri="{F057638F-6D5F-4e77-A914-E7F072B9BCA8}">
        <x14:sourceConnection name="ThisWorkbookDataModel"/>
      </ext>
    </extLst>
  </cacheSource>
  <cacheFields count="3">
    <cacheField name="[FloatCleanData].[Category].[Category]" caption="Category" numFmtId="0" hierarchy="3" level="1">
      <sharedItems count="4">
        <s v="Delivery"/>
        <s v="Motor vehicle"/>
        <s v="Other"/>
        <s v="Topping"/>
      </sharedItems>
    </cacheField>
    <cacheField name="[Measures].[Sum of Amount Disbursed]" caption="Sum of Amount Disbursed" numFmtId="0" hierarchy="17" level="32767"/>
    <cacheField name="[WeeklyData 1].[Week].[Week]" caption="Week" numFmtId="0" hierarchy="8" level="1">
      <sharedItems containsSemiMixedTypes="0" containsNonDate="0" containsString="0"/>
    </cacheField>
  </cacheFields>
  <cacheHierarchies count="21">
    <cacheHierarchy uniqueName="[FloatCleanData].[Date]" caption="Date" attribute="1" time="1" defaultMemberUniqueName="[FloatCleanData].[Date].[All]" allUniqueName="[FloatCleanData].[Date].[All]" dimensionUniqueName="[FloatCleanData]" displayFolder="" count="0" memberValueDatatype="7" unbalanced="0"/>
    <cacheHierarchy uniqueName="[FloatCleanData].[Week]" caption="Week" attribute="1" defaultMemberUniqueName="[FloatCleanData].[Week].[All]" allUniqueName="[FloatCleanData].[Week].[All]" dimensionUniqueName="[FloatCleanData]" displayFolder="" count="0" memberValueDatatype="20" unbalanced="0"/>
    <cacheHierarchy uniqueName="[FloatCleanData].[Description]" caption="Description" attribute="1" defaultMemberUniqueName="[FloatCleanData].[Description].[All]" allUniqueName="[FloatCleanData].[Description].[All]" dimensionUniqueName="[FloatCleanData]" displayFolder="" count="0" memberValueDatatype="130" unbalanced="0"/>
    <cacheHierarchy uniqueName="[FloatCleanData].[Category]" caption="Category" attribute="1" defaultMemberUniqueName="[FloatCleanData].[Category].[All]" allUniqueName="[FloatCleanData].[Category].[All]" dimensionUniqueName="[FloatCleanData]" displayFolder="" count="2" memberValueDatatype="130" unbalanced="0">
      <fieldsUsage count="2">
        <fieldUsage x="-1"/>
        <fieldUsage x="0"/>
      </fieldsUsage>
    </cacheHierarchy>
    <cacheHierarchy uniqueName="[FloatCleanData].[Amount Charged]" caption="Amount Charged" attribute="1" defaultMemberUniqueName="[FloatCleanData].[Amount Charged].[All]" allUniqueName="[FloatCleanData].[Amount Charged].[All]" dimensionUniqueName="[FloatCleanData]" displayFolder="" count="0" memberValueDatatype="20" unbalanced="0"/>
    <cacheHierarchy uniqueName="[FloatCleanData].[Amount Disbursed]" caption="Amount Disbursed" attribute="1" defaultMemberUniqueName="[FloatCleanData].[Amount Disbursed].[All]" allUniqueName="[FloatCleanData].[Amount Disbursed].[All]" dimensionUniqueName="[FloatCleanData]" displayFolder="" count="0" memberValueDatatype="20" unbalanced="0"/>
    <cacheHierarchy uniqueName="[FloatCleanData].[Variance]" caption="Variance" attribute="1" defaultMemberUniqueName="[FloatCleanData].[Variance].[All]" allUniqueName="[FloatCleanData].[Variance].[All]" dimensionUniqueName="[FloatCleanData]" displayFolder="" count="0" memberValueDatatype="20" unbalanced="0"/>
    <cacheHierarchy uniqueName="[FloatCleanData].[Invoice Number]" caption="Invoice Number" attribute="1" defaultMemberUniqueName="[FloatCleanData].[Invoice Number].[All]" allUniqueName="[FloatCleanData].[Invoice Number].[All]" dimensionUniqueName="[FloatCleanData]" displayFolder="" count="0" memberValueDatatype="130" unbalanced="0"/>
    <cacheHierarchy uniqueName="[WeeklyData 1].[Week]" caption="Week" attribute="1" defaultMemberUniqueName="[WeeklyData 1].[Week].[All]" allUniqueName="[WeeklyData 1].[Week].[All]" dimensionUniqueName="[WeeklyData 1]" displayFolder="" count="2" memberValueDatatype="20" unbalanced="0">
      <fieldsUsage count="2">
        <fieldUsage x="-1"/>
        <fieldUsage x="2"/>
      </fieldsUsage>
    </cacheHierarchy>
    <cacheHierarchy uniqueName="[WeeklyData 1].[Opening Balance]" caption="Opening Balance" attribute="1" defaultMemberUniqueName="[WeeklyData 1].[Opening Balance].[All]" allUniqueName="[WeeklyData 1].[Opening Balance].[All]" dimensionUniqueName="[WeeklyData 1]" displayFolder="" count="0" memberValueDatatype="5" unbalanced="0"/>
    <cacheHierarchy uniqueName="[WeeklyData 1].[Float Reimbursed]" caption="Float Reimbursed" attribute="1" defaultMemberUniqueName="[WeeklyData 1].[Float Reimbursed].[All]" allUniqueName="[WeeklyData 1].[Float Reimbursed].[All]" dimensionUniqueName="[WeeklyData 1]" displayFolder="" count="0" memberValueDatatype="20" unbalanced="0"/>
    <cacheHierarchy uniqueName="[WeeklyData 1].[Actual Float]" caption="Actual Float" attribute="1" defaultMemberUniqueName="[WeeklyData 1].[Actual Float].[All]" allUniqueName="[WeeklyData 1].[Actual Float].[All]" dimensionUniqueName="[WeeklyData 1]" displayFolder="" count="0" memberValueDatatype="5" unbalanced="0"/>
    <cacheHierarchy uniqueName="[WeeklyData 1].[Expense]" caption="Expense" attribute="1" defaultMemberUniqueName="[WeeklyData 1].[Expense].[All]" allUniqueName="[WeeklyData 1].[Expense].[All]" dimensionUniqueName="[WeeklyData 1]" displayFolder="" count="0" memberValueDatatype="20" unbalanced="0"/>
    <cacheHierarchy uniqueName="[WeeklyData 1].[Closing Balance]" caption="Closing Balance" attribute="1" defaultMemberUniqueName="[WeeklyData 1].[Closing Balance].[All]" allUniqueName="[WeeklyData 1].[Closing Balance].[All]" dimensionUniqueName="[WeeklyData 1]" displayFolder="" count="0" memberValueDatatype="5" unbalanced="0"/>
    <cacheHierarchy uniqueName="[Measures].[__XL_Count FloatCleanData]" caption="__XL_Count FloatCleanData" measure="1" displayFolder="" measureGroup="FloatCleanData" count="0" hidden="1"/>
    <cacheHierarchy uniqueName="[Measures].[__XL_Count WeeklyData 1]" caption="__XL_Count WeeklyData 1" measure="1" displayFolder="" measureGroup="WeeklyData 1" count="0" hidden="1"/>
    <cacheHierarchy uniqueName="[Measures].[__No measures defined]" caption="__No measures defined" measure="1" displayFolder="" count="0" hidden="1"/>
    <cacheHierarchy uniqueName="[Measures].[Sum of Amount Disbursed]" caption="Sum of Amount Disbursed" measure="1" displayFolder="" measureGroup="FloatCleanData"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Week 2]" caption="Sum of Week 2" measure="1" displayFolder="" measureGroup="FloatCleanData" count="0" hidden="1">
      <extLst>
        <ext xmlns:x15="http://schemas.microsoft.com/office/spreadsheetml/2010/11/main" uri="{B97F6D7D-B522-45F9-BDA1-12C45D357490}">
          <x15:cacheHierarchy aggregatedColumn="1"/>
        </ext>
      </extLst>
    </cacheHierarchy>
    <cacheHierarchy uniqueName="[Measures].[Sum of Float Reimbursed]" caption="Sum of Float Reimbursed" measure="1" displayFolder="" measureGroup="WeeklyData 1" count="0" hidden="1">
      <extLst>
        <ext xmlns:x15="http://schemas.microsoft.com/office/spreadsheetml/2010/11/main" uri="{B97F6D7D-B522-45F9-BDA1-12C45D357490}">
          <x15:cacheHierarchy aggregatedColumn="10"/>
        </ext>
      </extLst>
    </cacheHierarchy>
    <cacheHierarchy uniqueName="[Measures].[Average of Amount Disbursed]" caption="Average of Amount Disbursed" measure="1" displayFolder="" measureGroup="FloatCleanData" count="0" hidden="1">
      <extLst>
        <ext xmlns:x15="http://schemas.microsoft.com/office/spreadsheetml/2010/11/main" uri="{B97F6D7D-B522-45F9-BDA1-12C45D357490}">
          <x15:cacheHierarchy aggregatedColumn="5"/>
        </ext>
      </extLst>
    </cacheHierarchy>
  </cacheHierarchies>
  <kpis count="0"/>
  <dimensions count="3">
    <dimension name="FloatCleanData" uniqueName="[FloatCleanData]" caption="FloatCleanData"/>
    <dimension measure="1" name="Measures" uniqueName="[Measures]" caption="Measures"/>
    <dimension name="WeeklyData 1" uniqueName="[WeeklyData 1]" caption="WeeklyData 1"/>
  </dimensions>
  <measureGroups count="2">
    <measureGroup name="FloatCleanData" caption="FloatCleanData"/>
    <measureGroup name="WeeklyData 1" caption="WeeklyData 1"/>
  </measureGroups>
  <maps count="3">
    <map measureGroup="0" dimension="0"/>
    <map measureGroup="0" dimension="2"/>
    <map measureGroup="1" dimension="2"/>
  </maps>
  <extLst>
    <ext xmlns:x14="http://schemas.microsoft.com/office/spreadsheetml/2009/9/main" uri="{725AE2AE-9491-48be-B2B4-4EB974FC3084}">
      <x14:pivotCacheDefinition pivotCacheId="1567906267"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9000000}" name="PivotChartTable4"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1:B6" firstHeaderRow="1" firstDataRow="1" firstDataCol="1"/>
  <pivotFields count="3">
    <pivotField axis="axisRow" allDrilled="1" subtotalTop="0" showAll="0" sortType="ascending" dataSourceSort="1"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5">
    <i>
      <x v="1"/>
    </i>
    <i>
      <x v="3"/>
    </i>
    <i>
      <x v="2"/>
    </i>
    <i>
      <x/>
    </i>
    <i t="grand">
      <x/>
    </i>
  </rowItems>
  <colItems count="1">
    <i/>
  </colItems>
  <dataFields count="1">
    <dataField name="Sum of Amount Disbursed" fld="1" baseField="0" baseItem="0"/>
  </dataFields>
  <chartFormats count="10">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3" format="4">
      <pivotArea type="data" outline="0" fieldPosition="0">
        <references count="2">
          <reference field="4294967294" count="1" selected="0">
            <x v="0"/>
          </reference>
          <reference field="0" count="1" selected="0">
            <x v="3"/>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4" format="7">
      <pivotArea type="data" outline="0" fieldPosition="0">
        <references count="2">
          <reference field="4294967294" count="1" selected="0">
            <x v="0"/>
          </reference>
          <reference field="0" count="1" selected="0">
            <x v="2"/>
          </reference>
        </references>
      </pivotArea>
    </chartFormat>
    <chartFormat chart="4" format="8">
      <pivotArea type="data" outline="0" fieldPosition="0">
        <references count="2">
          <reference field="4294967294" count="1" selected="0">
            <x v="0"/>
          </reference>
          <reference field="0" count="1" selected="0">
            <x v="3"/>
          </reference>
        </references>
      </pivotArea>
    </chartFormat>
    <chartFormat chart="4" format="9">
      <pivotArea type="data" outline="0" fieldPosition="0">
        <references count="2">
          <reference field="4294967294" count="1" selected="0">
            <x v="0"/>
          </reference>
          <reference field="0" count="1" selected="0">
            <x v="1"/>
          </reference>
        </references>
      </pivotArea>
    </chartFormat>
  </chartFormats>
  <pivotHierarchies count="2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5" columnCount="1" cacheId="931000800">
        <x15:pivotRow count="1">
          <x15:c>
            <x15:v>26900</x15:v>
          </x15:c>
        </x15:pivotRow>
        <x15:pivotRow count="1">
          <x15:c>
            <x15:v>119150</x15:v>
          </x15:c>
        </x15:pivotRow>
        <x15:pivotRow count="1">
          <x15:c>
            <x15:v>179300</x15:v>
          </x15:c>
        </x15:pivotRow>
        <x15:pivotRow count="1">
          <x15:c>
            <x15:v>242400</x15:v>
          </x15:c>
        </x15:pivotRow>
        <x15:pivotRow count="1">
          <x15:c>
            <x15:v>567750</x15:v>
          </x15:c>
        </x15:pivotRow>
      </x15:pivotTableData>
    </ext>
    <ext xmlns:x15="http://schemas.microsoft.com/office/spreadsheetml/2010/11/main" uri="{E67621CE-5B39-4880-91FE-76760E9C1902}">
      <x15:pivotTableUISettings>
        <x15:activeTabTopLevelEntity name="[FloatCleanData]"/>
        <x15:activeTabTopLevelEntity name="[WeeklyData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PivotChartTable6"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1:B6"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Amount Disbursed" fld="1"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s>
  <pivotHierarchies count="2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5" columnCount="1" cacheId="1567906267">
        <x15:pivotRow count="1">
          <x15:c>
            <x15:v>242400</x15:v>
          </x15:c>
        </x15:pivotRow>
        <x15:pivotRow count="1">
          <x15:c>
            <x15:v>26900</x15:v>
          </x15:c>
        </x15:pivotRow>
        <x15:pivotRow count="1">
          <x15:c>
            <x15:v>179300</x15:v>
          </x15:c>
        </x15:pivotRow>
        <x15:pivotRow count="1">
          <x15:c>
            <x15:v>119150</x15:v>
          </x15:c>
        </x15:pivotRow>
        <x15:pivotRow count="1">
          <x15:c>
            <x15:v>567750</x15:v>
          </x15:c>
        </x15:pivotRow>
      </x15:pivotTableData>
    </ext>
    <ext xmlns:x15="http://schemas.microsoft.com/office/spreadsheetml/2010/11/main" uri="{E67621CE-5B39-4880-91FE-76760E9C1902}">
      <x15:pivotTableUISettings>
        <x15:activeTabTopLevelEntity name="[FloatCleanData]"/>
        <x15:activeTabTopLevelEntity name="[WeeklyData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PivotChar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Amount Disbursed" fld="0"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Hierarchies count="2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1" columnCount="1" cacheId="1002964077">
        <x15:pivotRow count="1">
          <x15:c>
            <x15:v>567750</x15:v>
          </x15:c>
        </x15:pivotRow>
      </x15:pivotTableData>
    </ext>
    <ext xmlns:x15="http://schemas.microsoft.com/office/spreadsheetml/2010/11/main" uri="{E67621CE-5B39-4880-91FE-76760E9C1902}">
      <x15:pivotTableUISettings>
        <x15:activeTabTopLevelEntity name="[FloatCleanData]"/>
        <x15:activeTabTopLevelEntity name="[WeeklyData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Char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Float Reimbursed" fld="0" baseField="0" baseItem="0"/>
  </dataFields>
  <chartFormats count="2">
    <chartFormat chart="6" format="6" series="1">
      <pivotArea type="data" outline="0" fieldPosition="0">
        <references count="1">
          <reference field="4294967294" count="1" selected="0">
            <x v="0"/>
          </reference>
        </references>
      </pivotArea>
    </chartFormat>
    <chartFormat chart="6" format="7">
      <pivotArea type="data" outline="0" fieldPosition="0">
        <references count="1">
          <reference field="4294967294" count="1" selected="0">
            <x v="0"/>
          </reference>
        </references>
      </pivotArea>
    </chartFormat>
  </chartFormats>
  <pivotHierarchies count="2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1" columnCount="1" cacheId="1124590987">
        <x15:pivotRow count="1">
          <x15:c>
            <x15:v>900000</x15:v>
          </x15:c>
        </x15:pivotRow>
      </x15:pivotTableData>
    </ext>
    <ext xmlns:x15="http://schemas.microsoft.com/office/spreadsheetml/2010/11/main" uri="{E67621CE-5B39-4880-91FE-76760E9C1902}">
      <x15:pivotTableUISettings>
        <x15:activeTabTopLevelEntity name="[FloatCleanData]"/>
        <x15:activeTabTopLevelEntity name="[WeeklyData 1]"/>
        <x15:activeTabTopLevelEntity name="[Weekly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ChartTable1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Amount Disbursed" fld="0" subtotal="average"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1">
          <reference field="4294967294" count="1" selected="0">
            <x v="0"/>
          </reference>
        </references>
      </pivotArea>
    </chartFormat>
  </chartFormats>
  <pivotHierarchies count="2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Amount Disbursed"/>
  </pivotHierarchie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1" columnCount="1" cacheId="1541164917">
        <x15:pivotRow count="1">
          <x15:c>
            <x15:v>5024.3362831858403</x15:v>
          </x15:c>
        </x15:pivotRow>
      </x15:pivotTableData>
    </ext>
    <ext xmlns:x15="http://schemas.microsoft.com/office/spreadsheetml/2010/11/main" uri="{E67621CE-5B39-4880-91FE-76760E9C1902}">
      <x15:pivotTableUISettings>
        <x15:activeTabTopLevelEntity name="[FloatCleanData]"/>
        <x15:activeTabTopLevelEntity name="[Weekly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F8E1BF84-E9E5-4EA8-B438-AD2BABB36B5D}" sourceName="[WeeklyData 1].[Week]">
  <data>
    <olap pivotCacheId="1594368686">
      <levels count="2">
        <level uniqueName="[WeeklyData 1].[Week].[(All)]" sourceCaption="(All)" count="0"/>
        <level uniqueName="[WeeklyData 1].[Week].[Week]" sourceCaption="Week" count="2">
          <ranges>
            <range startItem="0">
              <i n="[WeeklyData 1].[Week].&amp;[7]" c="7"/>
              <i n="[WeeklyData 1].[Week].&amp;[8]" c="8"/>
            </range>
          </ranges>
        </level>
      </levels>
      <selections count="1">
        <selection n="[WeeklyData 1].[Week].[All]"/>
      </selections>
    </olap>
  </data>
  <extLst>
    <x:ext xmlns:x15="http://schemas.microsoft.com/office/spreadsheetml/2010/11/main" uri="{03082B11-2C62-411c-B77F-237D8FCFBE4C}">
      <x15:slicerCachePivotTables>
        <pivotTable tabId="4294967295" name="PivotChartTable6"/>
        <pivotTable tabId="4294967295" name="PivotChartTable11"/>
        <pivotTable tabId="4294967295" name="PivotChartTable4"/>
        <pivotTable tabId="4294967295" name="PivotChartTable9"/>
        <pivotTable tabId="4294967295" name="PivotChartTable7"/>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xr10:uid="{EE934294-6697-4E13-B66F-57C5C70F006C}" cache="Slicer_Week" caption="Week" columnCount="2" level="1"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FloatCleanData" displayName="FloatCleanData" ref="A1:H114" headerRowDxfId="22" dataDxfId="21" headerRowCellStyle="Comma" dataCellStyle="Comma">
  <autoFilter ref="A1:H114" xr:uid="{00000000-0009-0000-0100-000003000000}"/>
  <sortState xmlns:xlrd2="http://schemas.microsoft.com/office/spreadsheetml/2017/richdata2" ref="A2:H114">
    <sortCondition ref="A1:A114"/>
  </sortState>
  <tableColumns count="8">
    <tableColumn id="1" xr3:uid="{00000000-0010-0000-0000-000001000000}" name="Date" totalsRowLabel="Total" dataDxfId="20" totalsRowDxfId="19"/>
    <tableColumn id="8" xr3:uid="{00000000-0010-0000-0000-000008000000}" name="Week" dataDxfId="18" totalsRowDxfId="17">
      <calculatedColumnFormula>WEEKNUM(FloatCleanData[[#This Row],[Date]],1)</calculatedColumnFormula>
    </tableColumn>
    <tableColumn id="2" xr3:uid="{00000000-0010-0000-0000-000002000000}" name="Description" dataDxfId="16" totalsRowDxfId="15"/>
    <tableColumn id="3" xr3:uid="{00000000-0010-0000-0000-000003000000}" name="Category"/>
    <tableColumn id="4" xr3:uid="{00000000-0010-0000-0000-000004000000}" name="Amount Charged" dataDxfId="14" totalsRowDxfId="13" dataCellStyle="Comma"/>
    <tableColumn id="5" xr3:uid="{00000000-0010-0000-0000-000005000000}" name="Amount Disbursed" totalsRowFunction="sum" dataDxfId="12" totalsRowDxfId="11" dataCellStyle="Comma"/>
    <tableColumn id="6" xr3:uid="{00000000-0010-0000-0000-000006000000}" name="Variance" dataDxfId="10" totalsRowDxfId="9" dataCellStyle="Comma">
      <calculatedColumnFormula>E2-F2</calculatedColumnFormula>
    </tableColumn>
    <tableColumn id="7" xr3:uid="{00000000-0010-0000-0000-000007000000}" name="Invoice Number" dataDxfId="8"/>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WeeklyData" displayName="WeeklyData" ref="B3:G5" totalsRowShown="0" headerRowDxfId="7" dataDxfId="6" dataCellStyle="Comma">
  <autoFilter ref="B3:G5" xr:uid="{00000000-0009-0000-0100-000005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Week" dataDxfId="5"/>
    <tableColumn id="2" xr3:uid="{00000000-0010-0000-0100-000002000000}" name="Opening Balance" dataDxfId="4" dataCellStyle="Comma">
      <calculatedColumnFormula>G3</calculatedColumnFormula>
    </tableColumn>
    <tableColumn id="3" xr3:uid="{00000000-0010-0000-0100-000003000000}" name="Float Reimbursed" dataDxfId="3" dataCellStyle="Comma"/>
    <tableColumn id="4" xr3:uid="{00000000-0010-0000-0100-000004000000}" name="Actual Float" dataDxfId="2" dataCellStyle="Comma">
      <calculatedColumnFormula>WeeklyData[[#This Row],[Opening Balance]]+WeeklyData[[#This Row],[Float Reimbursed]]</calculatedColumnFormula>
    </tableColumn>
    <tableColumn id="5" xr3:uid="{00000000-0010-0000-0100-000005000000}" name="Expense" dataDxfId="1" dataCellStyle="Comma">
      <calculatedColumnFormula>(SUMIFS(FloatCleanData[Amount Disbursed],FloatCleanData[Week],B4))*-1</calculatedColumnFormula>
    </tableColumn>
    <tableColumn id="6" xr3:uid="{00000000-0010-0000-0100-000006000000}" name="Closing Balance" dataDxfId="0" dataCellStyle="Comma">
      <calculatedColumnFormula>D4+C4-(-F4)</calculatedColumnFormula>
    </tableColumn>
  </tableColumns>
  <tableStyleInfo name="TableStyleLight1"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4"/>
  <sheetViews>
    <sheetView topLeftCell="A25" workbookViewId="0">
      <selection activeCell="D90" sqref="D90"/>
    </sheetView>
  </sheetViews>
  <sheetFormatPr defaultRowHeight="14.4" x14ac:dyDescent="0.3"/>
  <cols>
    <col min="1" max="1" width="12" bestFit="1" customWidth="1"/>
    <col min="2" max="2" width="11.33203125" customWidth="1"/>
    <col min="3" max="3" width="37.88671875" customWidth="1"/>
    <col min="4" max="4" width="14.6640625" customWidth="1"/>
    <col min="5" max="5" width="17.109375" style="3" customWidth="1"/>
    <col min="6" max="6" width="18.6640625" style="3" customWidth="1"/>
    <col min="7" max="7" width="17.109375" style="3" customWidth="1"/>
    <col min="8" max="8" width="20" style="26" bestFit="1" customWidth="1"/>
  </cols>
  <sheetData>
    <row r="1" spans="1:8" x14ac:dyDescent="0.3">
      <c r="A1" s="5" t="s">
        <v>1</v>
      </c>
      <c r="B1" s="5" t="s">
        <v>57</v>
      </c>
      <c r="C1" s="7" t="s">
        <v>2</v>
      </c>
      <c r="D1" s="7" t="s">
        <v>67</v>
      </c>
      <c r="E1" s="6" t="s">
        <v>60</v>
      </c>
      <c r="F1" s="6" t="s">
        <v>61</v>
      </c>
      <c r="G1" s="6" t="s">
        <v>3</v>
      </c>
      <c r="H1" s="25" t="s">
        <v>62</v>
      </c>
    </row>
    <row r="2" spans="1:8" x14ac:dyDescent="0.3">
      <c r="A2" s="1">
        <v>45334</v>
      </c>
      <c r="B2" s="2">
        <f>WEEKNUM(FloatCleanData[[#This Row],[Date]],1)</f>
        <v>7</v>
      </c>
      <c r="C2" s="13" t="s">
        <v>80</v>
      </c>
      <c r="D2" t="s">
        <v>59</v>
      </c>
      <c r="E2" s="17"/>
      <c r="F2" s="17">
        <v>1000</v>
      </c>
      <c r="G2" s="24">
        <f t="shared" ref="G2:G33" si="0">E2-F2</f>
        <v>-1000</v>
      </c>
    </row>
    <row r="3" spans="1:8" x14ac:dyDescent="0.3">
      <c r="A3" s="1">
        <v>45335</v>
      </c>
      <c r="B3" s="2">
        <f>WEEKNUM(FloatCleanData[[#This Row],[Date]],1)</f>
        <v>7</v>
      </c>
      <c r="C3" t="s">
        <v>4</v>
      </c>
      <c r="D3" t="s">
        <v>56</v>
      </c>
      <c r="E3" s="3">
        <v>3200</v>
      </c>
      <c r="F3" s="3">
        <v>1300</v>
      </c>
      <c r="G3" s="22">
        <f t="shared" si="0"/>
        <v>1900</v>
      </c>
      <c r="H3" s="26" t="s">
        <v>5</v>
      </c>
    </row>
    <row r="4" spans="1:8" x14ac:dyDescent="0.3">
      <c r="A4" s="1">
        <v>45335</v>
      </c>
      <c r="B4" s="2">
        <f>WEEKNUM(FloatCleanData[[#This Row],[Date]],1)</f>
        <v>7</v>
      </c>
      <c r="C4" t="s">
        <v>7</v>
      </c>
      <c r="D4" t="s">
        <v>56</v>
      </c>
      <c r="E4" s="3">
        <v>10000</v>
      </c>
      <c r="F4" s="3">
        <v>10000</v>
      </c>
      <c r="G4" s="22">
        <f t="shared" si="0"/>
        <v>0</v>
      </c>
      <c r="H4" s="26" t="s">
        <v>8</v>
      </c>
    </row>
    <row r="5" spans="1:8" x14ac:dyDescent="0.3">
      <c r="A5" s="1">
        <v>45335</v>
      </c>
      <c r="B5" s="2">
        <f>WEEKNUM(FloatCleanData[[#This Row],[Date]],1)</f>
        <v>7</v>
      </c>
      <c r="C5" t="s">
        <v>10</v>
      </c>
      <c r="D5" t="s">
        <v>56</v>
      </c>
      <c r="E5" s="3">
        <v>16500</v>
      </c>
      <c r="F5" s="3">
        <v>3600</v>
      </c>
      <c r="G5" s="22">
        <f t="shared" si="0"/>
        <v>12900</v>
      </c>
      <c r="H5" s="26">
        <v>32760</v>
      </c>
    </row>
    <row r="6" spans="1:8" x14ac:dyDescent="0.3">
      <c r="A6" s="1">
        <v>45335</v>
      </c>
      <c r="B6" s="2">
        <f>WEEKNUM(FloatCleanData[[#This Row],[Date]],1)</f>
        <v>7</v>
      </c>
      <c r="C6" t="s">
        <v>13</v>
      </c>
      <c r="D6" t="s">
        <v>56</v>
      </c>
      <c r="E6" s="3">
        <v>16000</v>
      </c>
      <c r="F6" s="3">
        <v>5800</v>
      </c>
      <c r="G6" s="22">
        <f t="shared" si="0"/>
        <v>10200</v>
      </c>
      <c r="H6" s="26">
        <v>32740</v>
      </c>
    </row>
    <row r="7" spans="1:8" x14ac:dyDescent="0.3">
      <c r="A7" s="1">
        <v>45335</v>
      </c>
      <c r="B7" s="2">
        <f>WEEKNUM(FloatCleanData[[#This Row],[Date]],1)</f>
        <v>7</v>
      </c>
      <c r="C7" s="1"/>
      <c r="D7" t="s">
        <v>58</v>
      </c>
      <c r="E7" s="3">
        <v>6000</v>
      </c>
      <c r="F7" s="3">
        <v>5900</v>
      </c>
      <c r="G7" s="22">
        <f t="shared" si="0"/>
        <v>100</v>
      </c>
      <c r="H7" s="26">
        <v>658443</v>
      </c>
    </row>
    <row r="8" spans="1:8" x14ac:dyDescent="0.3">
      <c r="A8" s="1">
        <v>45335</v>
      </c>
      <c r="B8" s="2">
        <f>WEEKNUM(FloatCleanData[[#This Row],[Date]],1)</f>
        <v>7</v>
      </c>
      <c r="C8" s="1"/>
      <c r="D8" t="s">
        <v>58</v>
      </c>
      <c r="E8" s="3">
        <v>3000</v>
      </c>
      <c r="F8" s="3">
        <v>2200</v>
      </c>
      <c r="G8" s="22">
        <f t="shared" si="0"/>
        <v>800</v>
      </c>
      <c r="H8" s="26">
        <v>658392</v>
      </c>
    </row>
    <row r="9" spans="1:8" x14ac:dyDescent="0.3">
      <c r="A9" s="1">
        <v>45335</v>
      </c>
      <c r="B9" s="2">
        <f>WEEKNUM(FloatCleanData[[#This Row],[Date]],1)</f>
        <v>7</v>
      </c>
      <c r="C9" s="1"/>
      <c r="D9" t="s">
        <v>58</v>
      </c>
      <c r="E9" s="3">
        <v>7000</v>
      </c>
      <c r="F9" s="3">
        <v>6000</v>
      </c>
      <c r="G9" s="22">
        <f t="shared" si="0"/>
        <v>1000</v>
      </c>
      <c r="H9" s="26" t="s">
        <v>11</v>
      </c>
    </row>
    <row r="10" spans="1:8" x14ac:dyDescent="0.3">
      <c r="A10" s="1">
        <v>45335</v>
      </c>
      <c r="B10" s="2">
        <f>WEEKNUM(FloatCleanData[[#This Row],[Date]],1)</f>
        <v>7</v>
      </c>
      <c r="C10" s="1"/>
      <c r="D10" t="s">
        <v>58</v>
      </c>
      <c r="E10" s="3">
        <v>4500</v>
      </c>
      <c r="F10" s="3">
        <v>2500</v>
      </c>
      <c r="G10" s="22">
        <f t="shared" si="0"/>
        <v>2000</v>
      </c>
      <c r="H10" s="26" t="s">
        <v>14</v>
      </c>
    </row>
    <row r="11" spans="1:8" x14ac:dyDescent="0.3">
      <c r="A11" s="1">
        <v>45335</v>
      </c>
      <c r="B11" s="2">
        <f>WEEKNUM(FloatCleanData[[#This Row],[Date]],1)</f>
        <v>7</v>
      </c>
      <c r="C11" s="1"/>
      <c r="D11" t="s">
        <v>58</v>
      </c>
      <c r="E11" s="3">
        <v>3500</v>
      </c>
      <c r="F11" s="3">
        <v>4200</v>
      </c>
      <c r="G11" s="22">
        <f t="shared" si="0"/>
        <v>-700</v>
      </c>
      <c r="H11" s="26" t="s">
        <v>16</v>
      </c>
    </row>
    <row r="12" spans="1:8" x14ac:dyDescent="0.3">
      <c r="A12" s="1">
        <v>45335</v>
      </c>
      <c r="B12" s="2">
        <f>WEEKNUM(FloatCleanData[[#This Row],[Date]],1)</f>
        <v>7</v>
      </c>
      <c r="C12" s="2" t="s">
        <v>6</v>
      </c>
      <c r="D12" t="s">
        <v>59</v>
      </c>
      <c r="E12" s="4"/>
      <c r="F12" s="4">
        <v>5000</v>
      </c>
      <c r="G12" s="23">
        <f t="shared" si="0"/>
        <v>-5000</v>
      </c>
    </row>
    <row r="13" spans="1:8" x14ac:dyDescent="0.3">
      <c r="A13" s="1">
        <v>45335</v>
      </c>
      <c r="B13" s="2">
        <f>WEEKNUM(FloatCleanData[[#This Row],[Date]],1)</f>
        <v>7</v>
      </c>
      <c r="C13" s="2" t="s">
        <v>9</v>
      </c>
      <c r="D13" t="s">
        <v>59</v>
      </c>
      <c r="E13" s="4"/>
      <c r="F13" s="4">
        <v>500</v>
      </c>
      <c r="G13" s="23">
        <f t="shared" si="0"/>
        <v>-500</v>
      </c>
    </row>
    <row r="14" spans="1:8" x14ac:dyDescent="0.3">
      <c r="A14" s="1">
        <v>45335</v>
      </c>
      <c r="B14" s="2">
        <f>WEEKNUM(FloatCleanData[[#This Row],[Date]],1)</f>
        <v>7</v>
      </c>
      <c r="C14" s="2" t="s">
        <v>12</v>
      </c>
      <c r="D14" t="s">
        <v>85</v>
      </c>
      <c r="E14" s="4"/>
      <c r="F14" s="4">
        <v>8000</v>
      </c>
      <c r="G14" s="23">
        <f t="shared" si="0"/>
        <v>-8000</v>
      </c>
    </row>
    <row r="15" spans="1:8" x14ac:dyDescent="0.3">
      <c r="A15" s="1">
        <v>45335</v>
      </c>
      <c r="B15" s="2">
        <f>WEEKNUM(FloatCleanData[[#This Row],[Date]],1)</f>
        <v>7</v>
      </c>
      <c r="C15" s="2" t="s">
        <v>15</v>
      </c>
      <c r="D15" t="s">
        <v>59</v>
      </c>
      <c r="E15" s="4"/>
      <c r="F15" s="4">
        <v>1600</v>
      </c>
      <c r="G15" s="23">
        <f t="shared" si="0"/>
        <v>-1600</v>
      </c>
    </row>
    <row r="16" spans="1:8" x14ac:dyDescent="0.3">
      <c r="A16" s="1">
        <v>45335</v>
      </c>
      <c r="B16" s="2">
        <f>WEEKNUM(FloatCleanData[[#This Row],[Date]],1)</f>
        <v>7</v>
      </c>
      <c r="C16" s="2" t="s">
        <v>17</v>
      </c>
      <c r="D16" t="s">
        <v>59</v>
      </c>
      <c r="E16" s="4"/>
      <c r="F16" s="4">
        <v>2900</v>
      </c>
      <c r="G16" s="23">
        <f t="shared" si="0"/>
        <v>-2900</v>
      </c>
    </row>
    <row r="17" spans="1:8" x14ac:dyDescent="0.3">
      <c r="A17" s="1">
        <v>45335</v>
      </c>
      <c r="B17" s="2">
        <f>WEEKNUM(FloatCleanData[[#This Row],[Date]],1)</f>
        <v>7</v>
      </c>
      <c r="C17" s="2" t="s">
        <v>6</v>
      </c>
      <c r="D17" t="s">
        <v>59</v>
      </c>
      <c r="E17" s="4"/>
      <c r="F17" s="4">
        <v>6000</v>
      </c>
      <c r="G17" s="23">
        <f t="shared" si="0"/>
        <v>-6000</v>
      </c>
    </row>
    <row r="18" spans="1:8" x14ac:dyDescent="0.3">
      <c r="A18" s="1">
        <v>45336</v>
      </c>
      <c r="B18" s="2">
        <f>WEEKNUM(FloatCleanData[[#This Row],[Date]],1)</f>
        <v>7</v>
      </c>
      <c r="C18" t="s">
        <v>20</v>
      </c>
      <c r="D18" t="s">
        <v>56</v>
      </c>
      <c r="E18" s="3">
        <v>10000</v>
      </c>
      <c r="F18" s="3">
        <v>2280</v>
      </c>
      <c r="G18" s="22">
        <f t="shared" si="0"/>
        <v>7720</v>
      </c>
      <c r="H18" s="26">
        <v>658288</v>
      </c>
    </row>
    <row r="19" spans="1:8" x14ac:dyDescent="0.3">
      <c r="A19" s="1">
        <v>45336</v>
      </c>
      <c r="B19" s="2">
        <f>WEEKNUM(FloatCleanData[[#This Row],[Date]],1)</f>
        <v>7</v>
      </c>
      <c r="C19" t="s">
        <v>22</v>
      </c>
      <c r="D19" t="s">
        <v>56</v>
      </c>
      <c r="E19" s="3">
        <v>20700</v>
      </c>
      <c r="F19" s="3">
        <v>5600</v>
      </c>
      <c r="G19" s="22">
        <f t="shared" si="0"/>
        <v>15100</v>
      </c>
      <c r="H19" s="26" t="s">
        <v>23</v>
      </c>
    </row>
    <row r="20" spans="1:8" x14ac:dyDescent="0.3">
      <c r="A20" s="1">
        <v>45336</v>
      </c>
      <c r="B20" s="2">
        <f>WEEKNUM(FloatCleanData[[#This Row],[Date]],1)</f>
        <v>7</v>
      </c>
      <c r="C20" t="s">
        <v>24</v>
      </c>
      <c r="D20" t="s">
        <v>56</v>
      </c>
      <c r="E20" s="3">
        <v>12600</v>
      </c>
      <c r="F20" s="3">
        <v>8000</v>
      </c>
      <c r="G20" s="22">
        <f t="shared" si="0"/>
        <v>4600</v>
      </c>
      <c r="H20" s="26">
        <v>658467</v>
      </c>
    </row>
    <row r="21" spans="1:8" x14ac:dyDescent="0.3">
      <c r="A21" s="1">
        <v>45336</v>
      </c>
      <c r="B21" s="2">
        <f>WEEKNUM(FloatCleanData[[#This Row],[Date]],1)</f>
        <v>7</v>
      </c>
      <c r="C21" s="1"/>
      <c r="D21" t="s">
        <v>58</v>
      </c>
      <c r="E21" s="3">
        <v>2000</v>
      </c>
      <c r="F21" s="3">
        <v>2000</v>
      </c>
      <c r="G21" s="22">
        <f t="shared" si="0"/>
        <v>0</v>
      </c>
      <c r="H21" s="26">
        <v>658419</v>
      </c>
    </row>
    <row r="22" spans="1:8" x14ac:dyDescent="0.3">
      <c r="A22" s="1">
        <v>45336</v>
      </c>
      <c r="B22" s="2">
        <f>WEEKNUM(FloatCleanData[[#This Row],[Date]],1)</f>
        <v>7</v>
      </c>
      <c r="C22" s="1"/>
      <c r="D22" t="s">
        <v>58</v>
      </c>
      <c r="E22" s="3">
        <v>2500</v>
      </c>
      <c r="F22" s="3">
        <v>1800</v>
      </c>
      <c r="G22" s="22">
        <f t="shared" si="0"/>
        <v>700</v>
      </c>
      <c r="H22" s="26">
        <v>658216</v>
      </c>
    </row>
    <row r="23" spans="1:8" x14ac:dyDescent="0.3">
      <c r="A23" s="1">
        <v>45336</v>
      </c>
      <c r="B23" s="2">
        <f>WEEKNUM(FloatCleanData[[#This Row],[Date]],1)</f>
        <v>7</v>
      </c>
      <c r="C23" s="1"/>
      <c r="D23" t="s">
        <v>58</v>
      </c>
      <c r="E23" s="3">
        <v>6000</v>
      </c>
      <c r="F23" s="3">
        <v>5500</v>
      </c>
      <c r="G23" s="22">
        <f t="shared" si="0"/>
        <v>500</v>
      </c>
      <c r="H23" s="26">
        <v>658550</v>
      </c>
    </row>
    <row r="24" spans="1:8" x14ac:dyDescent="0.3">
      <c r="A24" s="1">
        <v>45336</v>
      </c>
      <c r="B24" s="2">
        <f>WEEKNUM(FloatCleanData[[#This Row],[Date]],1)</f>
        <v>7</v>
      </c>
      <c r="C24" s="1"/>
      <c r="D24" t="s">
        <v>58</v>
      </c>
      <c r="E24" s="3">
        <v>16000</v>
      </c>
      <c r="F24" s="3">
        <v>9200</v>
      </c>
      <c r="G24" s="22">
        <f t="shared" si="0"/>
        <v>6800</v>
      </c>
      <c r="H24" s="26" t="s">
        <v>25</v>
      </c>
    </row>
    <row r="25" spans="1:8" x14ac:dyDescent="0.3">
      <c r="A25" s="1">
        <v>45336</v>
      </c>
      <c r="B25" s="2">
        <f>WEEKNUM(FloatCleanData[[#This Row],[Date]],1)</f>
        <v>7</v>
      </c>
      <c r="C25" s="1"/>
      <c r="D25" t="s">
        <v>58</v>
      </c>
      <c r="E25" s="3">
        <v>5500</v>
      </c>
      <c r="F25" s="3">
        <v>5100</v>
      </c>
      <c r="G25" s="22">
        <f t="shared" si="0"/>
        <v>400</v>
      </c>
      <c r="H25" s="26">
        <v>658479</v>
      </c>
    </row>
    <row r="26" spans="1:8" x14ac:dyDescent="0.3">
      <c r="A26" s="1">
        <v>45336</v>
      </c>
      <c r="B26" s="2">
        <f>WEEKNUM(FloatCleanData[[#This Row],[Date]],1)</f>
        <v>7</v>
      </c>
      <c r="C26" s="1"/>
      <c r="D26" t="s">
        <v>58</v>
      </c>
      <c r="E26" s="3">
        <v>5000</v>
      </c>
      <c r="F26" s="3">
        <v>7100</v>
      </c>
      <c r="G26" s="22">
        <f t="shared" si="0"/>
        <v>-2100</v>
      </c>
      <c r="H26" s="26">
        <v>32626</v>
      </c>
    </row>
    <row r="27" spans="1:8" x14ac:dyDescent="0.3">
      <c r="A27" s="1">
        <v>45336</v>
      </c>
      <c r="B27" s="2">
        <f>WEEKNUM(FloatCleanData[[#This Row],[Date]],1)</f>
        <v>7</v>
      </c>
      <c r="C27" s="1"/>
      <c r="D27" t="s">
        <v>58</v>
      </c>
      <c r="E27" s="3">
        <v>3500</v>
      </c>
      <c r="F27" s="3">
        <v>3000</v>
      </c>
      <c r="G27" s="22">
        <f t="shared" si="0"/>
        <v>500</v>
      </c>
      <c r="H27" s="26">
        <v>658480</v>
      </c>
    </row>
    <row r="28" spans="1:8" x14ac:dyDescent="0.3">
      <c r="A28" s="1">
        <v>45336</v>
      </c>
      <c r="B28" s="2">
        <f>WEEKNUM(FloatCleanData[[#This Row],[Date]],1)</f>
        <v>7</v>
      </c>
      <c r="C28" s="1"/>
      <c r="D28" t="s">
        <v>58</v>
      </c>
      <c r="E28" s="3">
        <v>4500</v>
      </c>
      <c r="F28" s="3">
        <v>4200</v>
      </c>
      <c r="G28" s="22">
        <f t="shared" si="0"/>
        <v>300</v>
      </c>
      <c r="H28" s="26">
        <v>658388</v>
      </c>
    </row>
    <row r="29" spans="1:8" x14ac:dyDescent="0.3">
      <c r="A29" s="1">
        <v>45336</v>
      </c>
      <c r="B29" s="2">
        <f>WEEKNUM(FloatCleanData[[#This Row],[Date]],1)</f>
        <v>7</v>
      </c>
      <c r="C29" s="1"/>
      <c r="D29" t="s">
        <v>58</v>
      </c>
      <c r="E29" s="3">
        <v>4500</v>
      </c>
      <c r="F29" s="3">
        <v>4000</v>
      </c>
      <c r="G29" s="22">
        <f t="shared" si="0"/>
        <v>500</v>
      </c>
      <c r="H29" s="26">
        <v>658390</v>
      </c>
    </row>
    <row r="30" spans="1:8" x14ac:dyDescent="0.3">
      <c r="A30" s="1">
        <v>45336</v>
      </c>
      <c r="B30" s="2">
        <f>WEEKNUM(FloatCleanData[[#This Row],[Date]],1)</f>
        <v>7</v>
      </c>
      <c r="C30" s="1"/>
      <c r="D30" t="s">
        <v>58</v>
      </c>
      <c r="E30" s="3">
        <v>3500</v>
      </c>
      <c r="F30" s="3">
        <v>3200</v>
      </c>
      <c r="G30" s="22">
        <f t="shared" si="0"/>
        <v>300</v>
      </c>
      <c r="H30" s="26">
        <v>658050</v>
      </c>
    </row>
    <row r="31" spans="1:8" x14ac:dyDescent="0.3">
      <c r="A31" s="1">
        <v>45336</v>
      </c>
      <c r="B31" s="2">
        <f>WEEKNUM(FloatCleanData[[#This Row],[Date]],1)</f>
        <v>7</v>
      </c>
      <c r="C31" s="1"/>
      <c r="D31" t="s">
        <v>58</v>
      </c>
      <c r="E31" s="3">
        <v>2500</v>
      </c>
      <c r="F31" s="3">
        <v>1800</v>
      </c>
      <c r="G31" s="22">
        <f t="shared" si="0"/>
        <v>700</v>
      </c>
      <c r="H31" s="26">
        <v>658397</v>
      </c>
    </row>
    <row r="32" spans="1:8" x14ac:dyDescent="0.3">
      <c r="A32" s="1">
        <v>45336</v>
      </c>
      <c r="B32" s="2">
        <f>WEEKNUM(FloatCleanData[[#This Row],[Date]],1)</f>
        <v>7</v>
      </c>
      <c r="C32" s="1"/>
      <c r="D32" t="s">
        <v>58</v>
      </c>
      <c r="E32" s="3">
        <v>2000</v>
      </c>
      <c r="F32" s="3">
        <v>1800</v>
      </c>
      <c r="G32" s="22">
        <f t="shared" si="0"/>
        <v>200</v>
      </c>
      <c r="H32" s="26">
        <v>658389</v>
      </c>
    </row>
    <row r="33" spans="1:8" x14ac:dyDescent="0.3">
      <c r="A33" s="1">
        <v>45336</v>
      </c>
      <c r="B33" s="2">
        <f>WEEKNUM(FloatCleanData[[#This Row],[Date]],1)</f>
        <v>7</v>
      </c>
      <c r="C33" s="1"/>
      <c r="D33" t="s">
        <v>58</v>
      </c>
      <c r="E33" s="3">
        <v>3000</v>
      </c>
      <c r="F33" s="3">
        <v>3000</v>
      </c>
      <c r="G33" s="22">
        <f t="shared" si="0"/>
        <v>0</v>
      </c>
      <c r="H33" s="26">
        <v>658170</v>
      </c>
    </row>
    <row r="34" spans="1:8" x14ac:dyDescent="0.3">
      <c r="A34" s="1">
        <v>45336</v>
      </c>
      <c r="B34" s="2">
        <f>WEEKNUM(FloatCleanData[[#This Row],[Date]],1)</f>
        <v>7</v>
      </c>
      <c r="C34" s="1"/>
      <c r="D34" t="s">
        <v>58</v>
      </c>
      <c r="E34" s="3">
        <v>2000</v>
      </c>
      <c r="F34" s="3">
        <v>2800</v>
      </c>
      <c r="G34" s="22">
        <f t="shared" ref="G34:G65" si="1">E34-F34</f>
        <v>-800</v>
      </c>
      <c r="H34" s="26">
        <v>657990</v>
      </c>
    </row>
    <row r="35" spans="1:8" x14ac:dyDescent="0.3">
      <c r="A35" s="1">
        <v>45336</v>
      </c>
      <c r="B35" s="2">
        <f>WEEKNUM(FloatCleanData[[#This Row],[Date]],1)</f>
        <v>7</v>
      </c>
      <c r="C35" s="1"/>
      <c r="D35" t="s">
        <v>58</v>
      </c>
      <c r="E35" s="3">
        <v>4500</v>
      </c>
      <c r="F35" s="3">
        <v>4400</v>
      </c>
      <c r="G35" s="22">
        <f t="shared" si="1"/>
        <v>100</v>
      </c>
      <c r="H35" s="26">
        <v>658387</v>
      </c>
    </row>
    <row r="36" spans="1:8" x14ac:dyDescent="0.3">
      <c r="A36" s="1">
        <v>45336</v>
      </c>
      <c r="B36" s="2">
        <f>WEEKNUM(FloatCleanData[[#This Row],[Date]],1)</f>
        <v>7</v>
      </c>
      <c r="C36" s="1"/>
      <c r="D36" t="s">
        <v>58</v>
      </c>
      <c r="E36" s="3">
        <v>12000</v>
      </c>
      <c r="F36" s="3">
        <v>8700</v>
      </c>
      <c r="G36" s="22">
        <f t="shared" si="1"/>
        <v>3300</v>
      </c>
      <c r="H36" s="26" t="s">
        <v>27</v>
      </c>
    </row>
    <row r="37" spans="1:8" x14ac:dyDescent="0.3">
      <c r="A37" s="1">
        <v>45336</v>
      </c>
      <c r="B37" s="2">
        <f>WEEKNUM(FloatCleanData[[#This Row],[Date]],1)</f>
        <v>7</v>
      </c>
      <c r="C37" s="1"/>
      <c r="D37" t="s">
        <v>58</v>
      </c>
      <c r="E37" s="3">
        <v>8000</v>
      </c>
      <c r="F37" s="3">
        <v>7000</v>
      </c>
      <c r="G37" s="22">
        <f t="shared" si="1"/>
        <v>1000</v>
      </c>
      <c r="H37" s="26">
        <v>658424</v>
      </c>
    </row>
    <row r="38" spans="1:8" x14ac:dyDescent="0.3">
      <c r="A38" s="1">
        <v>45336</v>
      </c>
      <c r="B38" s="2">
        <f>WEEKNUM(FloatCleanData[[#This Row],[Date]],1)</f>
        <v>7</v>
      </c>
      <c r="C38" s="1"/>
      <c r="D38" t="s">
        <v>58</v>
      </c>
      <c r="E38" s="3">
        <v>3000</v>
      </c>
      <c r="F38" s="3">
        <v>2000</v>
      </c>
      <c r="G38" s="22">
        <f t="shared" si="1"/>
        <v>1000</v>
      </c>
      <c r="H38" s="26" t="s">
        <v>28</v>
      </c>
    </row>
    <row r="39" spans="1:8" x14ac:dyDescent="0.3">
      <c r="A39" s="1">
        <v>45336</v>
      </c>
      <c r="B39" s="2">
        <f>WEEKNUM(FloatCleanData[[#This Row],[Date]],1)</f>
        <v>7</v>
      </c>
      <c r="C39" s="1"/>
      <c r="D39" t="s">
        <v>58</v>
      </c>
      <c r="E39" s="3">
        <v>4500</v>
      </c>
      <c r="F39" s="3">
        <v>2200</v>
      </c>
      <c r="G39" s="22">
        <f t="shared" si="1"/>
        <v>2300</v>
      </c>
      <c r="H39" s="26">
        <v>658531</v>
      </c>
    </row>
    <row r="40" spans="1:8" x14ac:dyDescent="0.3">
      <c r="A40" s="1">
        <v>45336</v>
      </c>
      <c r="B40" s="2">
        <f>WEEKNUM(FloatCleanData[[#This Row],[Date]],1)</f>
        <v>7</v>
      </c>
      <c r="C40" s="1"/>
      <c r="D40" t="s">
        <v>58</v>
      </c>
      <c r="E40" s="3">
        <v>3000</v>
      </c>
      <c r="F40" s="3">
        <v>2500</v>
      </c>
      <c r="G40" s="22">
        <f t="shared" si="1"/>
        <v>500</v>
      </c>
      <c r="H40" s="26">
        <v>658527</v>
      </c>
    </row>
    <row r="41" spans="1:8" x14ac:dyDescent="0.3">
      <c r="A41" s="1">
        <v>45336</v>
      </c>
      <c r="B41" s="2">
        <f>WEEKNUM(FloatCleanData[[#This Row],[Date]],1)</f>
        <v>7</v>
      </c>
      <c r="C41" s="1"/>
      <c r="D41" t="s">
        <v>58</v>
      </c>
      <c r="E41" s="3">
        <v>11500</v>
      </c>
      <c r="F41" s="3">
        <v>7400</v>
      </c>
      <c r="G41" s="22">
        <f t="shared" si="1"/>
        <v>4100</v>
      </c>
      <c r="H41" s="26" t="s">
        <v>29</v>
      </c>
    </row>
    <row r="42" spans="1:8" x14ac:dyDescent="0.3">
      <c r="A42" s="1">
        <v>45336</v>
      </c>
      <c r="B42" s="2">
        <f>WEEKNUM(FloatCleanData[[#This Row],[Date]],1)</f>
        <v>7</v>
      </c>
      <c r="C42" s="1"/>
      <c r="D42" t="s">
        <v>58</v>
      </c>
      <c r="E42" s="3">
        <v>0</v>
      </c>
      <c r="F42" s="3">
        <v>2400</v>
      </c>
      <c r="G42" s="22">
        <f t="shared" si="1"/>
        <v>-2400</v>
      </c>
      <c r="H42" s="26">
        <v>32760</v>
      </c>
    </row>
    <row r="43" spans="1:8" x14ac:dyDescent="0.3">
      <c r="A43" s="1">
        <v>45336</v>
      </c>
      <c r="B43" s="2">
        <f>WEEKNUM(FloatCleanData[[#This Row],[Date]],1)</f>
        <v>7</v>
      </c>
      <c r="C43" s="1"/>
      <c r="D43" t="s">
        <v>58</v>
      </c>
      <c r="E43" s="3">
        <v>4000</v>
      </c>
      <c r="F43" s="3">
        <v>3500</v>
      </c>
      <c r="G43" s="22">
        <f t="shared" si="1"/>
        <v>500</v>
      </c>
      <c r="H43" s="26" t="s">
        <v>30</v>
      </c>
    </row>
    <row r="44" spans="1:8" x14ac:dyDescent="0.3">
      <c r="A44" s="1">
        <v>45336</v>
      </c>
      <c r="B44" s="2">
        <f>WEEKNUM(FloatCleanData[[#This Row],[Date]],1)</f>
        <v>7</v>
      </c>
      <c r="C44" s="1"/>
      <c r="D44" t="s">
        <v>58</v>
      </c>
      <c r="E44" s="3">
        <v>7000</v>
      </c>
      <c r="F44" s="3">
        <v>3400</v>
      </c>
      <c r="G44" s="22">
        <f t="shared" si="1"/>
        <v>3600</v>
      </c>
      <c r="H44" s="26" t="s">
        <v>31</v>
      </c>
    </row>
    <row r="45" spans="1:8" x14ac:dyDescent="0.3">
      <c r="A45" s="1">
        <v>45336</v>
      </c>
      <c r="B45" s="2">
        <f>WEEKNUM(FloatCleanData[[#This Row],[Date]],1)</f>
        <v>7</v>
      </c>
      <c r="C45" s="1"/>
      <c r="D45" t="s">
        <v>58</v>
      </c>
      <c r="E45" s="3">
        <v>11000</v>
      </c>
      <c r="F45" s="3">
        <v>5800</v>
      </c>
      <c r="G45" s="22">
        <f t="shared" si="1"/>
        <v>5200</v>
      </c>
      <c r="H45" s="26" t="s">
        <v>32</v>
      </c>
    </row>
    <row r="46" spans="1:8" x14ac:dyDescent="0.3">
      <c r="A46" s="1">
        <v>45336</v>
      </c>
      <c r="B46" s="2">
        <f>WEEKNUM(FloatCleanData[[#This Row],[Date]],1)</f>
        <v>7</v>
      </c>
      <c r="C46" s="1"/>
      <c r="D46" t="s">
        <v>58</v>
      </c>
      <c r="E46" s="3">
        <v>12000</v>
      </c>
      <c r="F46" s="3">
        <v>4000</v>
      </c>
      <c r="G46" s="22">
        <f t="shared" si="1"/>
        <v>8000</v>
      </c>
      <c r="H46" s="26" t="s">
        <v>33</v>
      </c>
    </row>
    <row r="47" spans="1:8" x14ac:dyDescent="0.3">
      <c r="A47" s="1">
        <v>45336</v>
      </c>
      <c r="B47" s="2">
        <f>WEEKNUM(FloatCleanData[[#This Row],[Date]],1)</f>
        <v>7</v>
      </c>
      <c r="C47" s="2" t="s">
        <v>9</v>
      </c>
      <c r="D47" t="s">
        <v>59</v>
      </c>
      <c r="E47" s="4"/>
      <c r="F47" s="4">
        <v>500</v>
      </c>
      <c r="G47" s="23">
        <f t="shared" si="1"/>
        <v>-500</v>
      </c>
    </row>
    <row r="48" spans="1:8" x14ac:dyDescent="0.3">
      <c r="A48" s="1">
        <v>45336</v>
      </c>
      <c r="B48" s="2">
        <f>WEEKNUM(FloatCleanData[[#This Row],[Date]],1)</f>
        <v>7</v>
      </c>
      <c r="C48" s="2" t="s">
        <v>18</v>
      </c>
      <c r="D48" t="s">
        <v>59</v>
      </c>
      <c r="E48" s="4"/>
      <c r="F48" s="4">
        <v>800</v>
      </c>
      <c r="G48" s="23">
        <f t="shared" si="1"/>
        <v>-800</v>
      </c>
    </row>
    <row r="49" spans="1:8" x14ac:dyDescent="0.3">
      <c r="A49" s="1">
        <v>45336</v>
      </c>
      <c r="B49" s="2">
        <f>WEEKNUM(FloatCleanData[[#This Row],[Date]],1)</f>
        <v>7</v>
      </c>
      <c r="C49" s="2" t="s">
        <v>19</v>
      </c>
      <c r="D49" t="s">
        <v>59</v>
      </c>
      <c r="E49" s="4"/>
      <c r="F49" s="4">
        <v>38550</v>
      </c>
      <c r="G49" s="23">
        <f t="shared" si="1"/>
        <v>-38550</v>
      </c>
    </row>
    <row r="50" spans="1:8" x14ac:dyDescent="0.3">
      <c r="A50" s="1">
        <v>45336</v>
      </c>
      <c r="B50" s="2">
        <f>WEEKNUM(FloatCleanData[[#This Row],[Date]],1)</f>
        <v>7</v>
      </c>
      <c r="C50" s="2" t="s">
        <v>21</v>
      </c>
      <c r="D50" t="s">
        <v>59</v>
      </c>
      <c r="E50" s="4"/>
      <c r="F50" s="4">
        <v>7000</v>
      </c>
      <c r="G50" s="23">
        <f t="shared" si="1"/>
        <v>-7000</v>
      </c>
    </row>
    <row r="51" spans="1:8" x14ac:dyDescent="0.3">
      <c r="A51" s="1">
        <v>45336</v>
      </c>
      <c r="B51" s="2">
        <f>WEEKNUM(FloatCleanData[[#This Row],[Date]],1)</f>
        <v>7</v>
      </c>
      <c r="C51" s="2" t="s">
        <v>6</v>
      </c>
      <c r="D51" t="s">
        <v>59</v>
      </c>
      <c r="E51" s="4"/>
      <c r="F51" s="4">
        <v>6000</v>
      </c>
      <c r="G51" s="23">
        <f t="shared" si="1"/>
        <v>-6000</v>
      </c>
    </row>
    <row r="52" spans="1:8" x14ac:dyDescent="0.3">
      <c r="A52" s="1">
        <v>45336</v>
      </c>
      <c r="B52" s="2">
        <f>WEEKNUM(FloatCleanData[[#This Row],[Date]],1)</f>
        <v>7</v>
      </c>
      <c r="C52" s="2" t="s">
        <v>19</v>
      </c>
      <c r="D52" t="s">
        <v>59</v>
      </c>
      <c r="E52" s="4"/>
      <c r="F52" s="4">
        <v>35000</v>
      </c>
      <c r="G52" s="23">
        <f t="shared" si="1"/>
        <v>-35000</v>
      </c>
    </row>
    <row r="53" spans="1:8" x14ac:dyDescent="0.3">
      <c r="A53" s="1">
        <v>45336</v>
      </c>
      <c r="B53" s="2">
        <f>WEEKNUM(FloatCleanData[[#This Row],[Date]],1)</f>
        <v>7</v>
      </c>
      <c r="C53" s="2" t="s">
        <v>26</v>
      </c>
      <c r="D53" t="s">
        <v>59</v>
      </c>
      <c r="E53" s="4"/>
      <c r="F53" s="4">
        <v>5000</v>
      </c>
      <c r="G53" s="23">
        <f t="shared" si="1"/>
        <v>-5000</v>
      </c>
    </row>
    <row r="54" spans="1:8" x14ac:dyDescent="0.3">
      <c r="A54" s="1">
        <v>45336</v>
      </c>
      <c r="B54" s="2">
        <f>WEEKNUM(FloatCleanData[[#This Row],[Date]],1)</f>
        <v>7</v>
      </c>
      <c r="C54" s="13" t="s">
        <v>69</v>
      </c>
      <c r="D54" t="s">
        <v>59</v>
      </c>
      <c r="E54" s="17"/>
      <c r="F54" s="17">
        <v>1000</v>
      </c>
      <c r="G54" s="24">
        <f t="shared" si="1"/>
        <v>-1000</v>
      </c>
    </row>
    <row r="55" spans="1:8" x14ac:dyDescent="0.3">
      <c r="A55" s="1">
        <v>45336</v>
      </c>
      <c r="B55" s="2">
        <f>WEEKNUM(FloatCleanData[[#This Row],[Date]],1)</f>
        <v>7</v>
      </c>
      <c r="C55" s="2"/>
      <c r="D55" t="s">
        <v>58</v>
      </c>
      <c r="E55" s="14">
        <v>1500</v>
      </c>
      <c r="F55" s="14">
        <v>1500</v>
      </c>
      <c r="G55" s="24">
        <f t="shared" si="1"/>
        <v>0</v>
      </c>
      <c r="H55" s="27">
        <v>1364</v>
      </c>
    </row>
    <row r="56" spans="1:8" x14ac:dyDescent="0.3">
      <c r="A56" s="1">
        <v>45336</v>
      </c>
      <c r="B56" s="2">
        <f>WEEKNUM(FloatCleanData[[#This Row],[Date]],1)</f>
        <v>7</v>
      </c>
      <c r="C56" s="2"/>
      <c r="D56" t="s">
        <v>58</v>
      </c>
      <c r="E56" s="14">
        <v>2500</v>
      </c>
      <c r="F56" s="14">
        <v>3000</v>
      </c>
      <c r="G56" s="24">
        <f t="shared" si="1"/>
        <v>-500</v>
      </c>
      <c r="H56" s="27">
        <v>3568</v>
      </c>
    </row>
    <row r="57" spans="1:8" x14ac:dyDescent="0.3">
      <c r="A57" s="1">
        <v>45337</v>
      </c>
      <c r="B57" s="2">
        <f>WEEKNUM(FloatCleanData[[#This Row],[Date]],1)</f>
        <v>7</v>
      </c>
      <c r="C57" t="s">
        <v>34</v>
      </c>
      <c r="D57" t="s">
        <v>56</v>
      </c>
      <c r="E57" s="3">
        <v>12350</v>
      </c>
      <c r="F57" s="3">
        <v>11700</v>
      </c>
      <c r="G57" s="22">
        <f t="shared" si="1"/>
        <v>650</v>
      </c>
      <c r="H57" s="26">
        <v>658433</v>
      </c>
    </row>
    <row r="58" spans="1:8" x14ac:dyDescent="0.3">
      <c r="A58" s="1">
        <v>45337</v>
      </c>
      <c r="B58" s="2">
        <f>WEEKNUM(FloatCleanData[[#This Row],[Date]],1)</f>
        <v>7</v>
      </c>
      <c r="C58" t="s">
        <v>36</v>
      </c>
      <c r="D58" t="s">
        <v>56</v>
      </c>
      <c r="E58" s="3">
        <v>3700</v>
      </c>
      <c r="F58" s="3">
        <v>3000</v>
      </c>
      <c r="G58" s="22">
        <f t="shared" si="1"/>
        <v>700</v>
      </c>
      <c r="H58" s="26" t="s">
        <v>37</v>
      </c>
    </row>
    <row r="59" spans="1:8" x14ac:dyDescent="0.3">
      <c r="A59" s="1">
        <v>45337</v>
      </c>
      <c r="B59" s="2">
        <f>WEEKNUM(FloatCleanData[[#This Row],[Date]],1)</f>
        <v>7</v>
      </c>
      <c r="C59" s="1"/>
      <c r="D59" t="s">
        <v>58</v>
      </c>
      <c r="E59" s="3">
        <v>8000</v>
      </c>
      <c r="F59" s="3">
        <v>5000</v>
      </c>
      <c r="G59" s="22">
        <f t="shared" si="1"/>
        <v>3000</v>
      </c>
      <c r="H59" s="26" t="s">
        <v>35</v>
      </c>
    </row>
    <row r="60" spans="1:8" x14ac:dyDescent="0.3">
      <c r="A60" s="1">
        <v>45337</v>
      </c>
      <c r="B60" s="2">
        <f>WEEKNUM(FloatCleanData[[#This Row],[Date]],1)</f>
        <v>7</v>
      </c>
      <c r="C60" s="1"/>
      <c r="D60" t="s">
        <v>58</v>
      </c>
      <c r="E60" s="3">
        <v>8000</v>
      </c>
      <c r="F60" s="3">
        <v>4500</v>
      </c>
      <c r="G60" s="22">
        <f t="shared" si="1"/>
        <v>3500</v>
      </c>
      <c r="H60" s="26" t="s">
        <v>38</v>
      </c>
    </row>
    <row r="61" spans="1:8" x14ac:dyDescent="0.3">
      <c r="A61" s="1">
        <v>45337</v>
      </c>
      <c r="B61" s="2">
        <f>WEEKNUM(FloatCleanData[[#This Row],[Date]],1)</f>
        <v>7</v>
      </c>
      <c r="C61" s="1"/>
      <c r="D61" t="s">
        <v>58</v>
      </c>
      <c r="E61" s="3">
        <v>7000</v>
      </c>
      <c r="F61" s="3">
        <v>4200</v>
      </c>
      <c r="G61" s="22">
        <f t="shared" si="1"/>
        <v>2800</v>
      </c>
      <c r="H61" s="26" t="s">
        <v>40</v>
      </c>
    </row>
    <row r="62" spans="1:8" x14ac:dyDescent="0.3">
      <c r="A62" s="1">
        <v>45337</v>
      </c>
      <c r="B62" s="2">
        <f>WEEKNUM(FloatCleanData[[#This Row],[Date]],1)</f>
        <v>7</v>
      </c>
      <c r="C62" s="1"/>
      <c r="D62" t="s">
        <v>58</v>
      </c>
      <c r="E62" s="3">
        <v>2500</v>
      </c>
      <c r="F62" s="3">
        <v>2300</v>
      </c>
      <c r="G62" s="22">
        <f t="shared" si="1"/>
        <v>200</v>
      </c>
      <c r="H62" s="26">
        <v>658566</v>
      </c>
    </row>
    <row r="63" spans="1:8" x14ac:dyDescent="0.3">
      <c r="A63" s="1">
        <v>45337</v>
      </c>
      <c r="B63" s="2">
        <f>WEEKNUM(FloatCleanData[[#This Row],[Date]],1)</f>
        <v>7</v>
      </c>
      <c r="C63" s="1"/>
      <c r="D63" t="s">
        <v>58</v>
      </c>
      <c r="E63" s="3">
        <v>4000</v>
      </c>
      <c r="F63" s="3">
        <v>3800</v>
      </c>
      <c r="G63" s="22">
        <f t="shared" si="1"/>
        <v>200</v>
      </c>
      <c r="H63" s="26">
        <v>658558</v>
      </c>
    </row>
    <row r="64" spans="1:8" x14ac:dyDescent="0.3">
      <c r="A64" s="1">
        <v>45337</v>
      </c>
      <c r="B64" s="2">
        <f>WEEKNUM(FloatCleanData[[#This Row],[Date]],1)</f>
        <v>7</v>
      </c>
      <c r="C64" s="1"/>
      <c r="D64" t="s">
        <v>58</v>
      </c>
      <c r="E64" s="3">
        <v>5500</v>
      </c>
      <c r="F64" s="3">
        <v>3200</v>
      </c>
      <c r="G64" s="22">
        <f t="shared" si="1"/>
        <v>2300</v>
      </c>
      <c r="H64" s="26">
        <v>32788</v>
      </c>
    </row>
    <row r="65" spans="1:8" x14ac:dyDescent="0.3">
      <c r="A65" s="1">
        <v>45337</v>
      </c>
      <c r="B65" s="2">
        <f>WEEKNUM(FloatCleanData[[#This Row],[Date]],1)</f>
        <v>7</v>
      </c>
      <c r="C65" s="1"/>
      <c r="D65" t="s">
        <v>58</v>
      </c>
      <c r="E65" s="3">
        <v>8000</v>
      </c>
      <c r="F65" s="3">
        <v>7500</v>
      </c>
      <c r="G65" s="22">
        <f t="shared" si="1"/>
        <v>500</v>
      </c>
      <c r="H65" s="26">
        <v>658675</v>
      </c>
    </row>
    <row r="66" spans="1:8" x14ac:dyDescent="0.3">
      <c r="A66" s="1">
        <v>45337</v>
      </c>
      <c r="B66" s="2">
        <f>WEEKNUM(FloatCleanData[[#This Row],[Date]],1)</f>
        <v>7</v>
      </c>
      <c r="C66" s="2" t="s">
        <v>19</v>
      </c>
      <c r="D66" t="s">
        <v>59</v>
      </c>
      <c r="E66" s="4"/>
      <c r="F66" s="4">
        <v>36600</v>
      </c>
      <c r="G66" s="23">
        <f t="shared" ref="G66:G97" si="2">E66-F66</f>
        <v>-36600</v>
      </c>
    </row>
    <row r="67" spans="1:8" x14ac:dyDescent="0.3">
      <c r="A67" s="1">
        <v>45337</v>
      </c>
      <c r="B67" s="2">
        <f>WEEKNUM(FloatCleanData[[#This Row],[Date]],1)</f>
        <v>7</v>
      </c>
      <c r="C67" s="2" t="s">
        <v>39</v>
      </c>
      <c r="D67" t="s">
        <v>59</v>
      </c>
      <c r="E67" s="4"/>
      <c r="F67" s="4">
        <v>6750</v>
      </c>
      <c r="G67" s="23">
        <f t="shared" si="2"/>
        <v>-6750</v>
      </c>
    </row>
    <row r="68" spans="1:8" x14ac:dyDescent="0.3">
      <c r="A68" s="1">
        <v>45337</v>
      </c>
      <c r="B68" s="2">
        <f>WEEKNUM(FloatCleanData[[#This Row],[Date]],1)</f>
        <v>7</v>
      </c>
      <c r="C68" s="2" t="s">
        <v>41</v>
      </c>
      <c r="D68" t="s">
        <v>59</v>
      </c>
      <c r="E68" s="4"/>
      <c r="F68" s="4">
        <v>500</v>
      </c>
      <c r="G68" s="23">
        <f t="shared" si="2"/>
        <v>-500</v>
      </c>
    </row>
    <row r="69" spans="1:8" x14ac:dyDescent="0.3">
      <c r="A69" s="1">
        <v>45337</v>
      </c>
      <c r="B69" s="2">
        <f>WEEKNUM(FloatCleanData[[#This Row],[Date]],1)</f>
        <v>7</v>
      </c>
      <c r="C69" s="2" t="s">
        <v>42</v>
      </c>
      <c r="D69" t="s">
        <v>59</v>
      </c>
      <c r="E69" s="4"/>
      <c r="F69" s="4">
        <v>10000</v>
      </c>
      <c r="G69" s="23">
        <f t="shared" si="2"/>
        <v>-10000</v>
      </c>
    </row>
    <row r="70" spans="1:8" x14ac:dyDescent="0.3">
      <c r="A70" s="1">
        <v>45337</v>
      </c>
      <c r="B70" s="2">
        <f>WEEKNUM(FloatCleanData[[#This Row],[Date]],1)</f>
        <v>7</v>
      </c>
      <c r="C70" s="2"/>
      <c r="D70" t="s">
        <v>58</v>
      </c>
      <c r="E70" s="14">
        <v>4000</v>
      </c>
      <c r="F70" s="14">
        <v>3500</v>
      </c>
      <c r="G70" s="24">
        <f t="shared" si="2"/>
        <v>500</v>
      </c>
      <c r="H70" s="27">
        <v>658563</v>
      </c>
    </row>
    <row r="71" spans="1:8" x14ac:dyDescent="0.3">
      <c r="A71" s="1">
        <v>45338</v>
      </c>
      <c r="B71" s="2">
        <f>WEEKNUM(FloatCleanData[[#This Row],[Date]],1)</f>
        <v>7</v>
      </c>
      <c r="C71" t="s">
        <v>45</v>
      </c>
      <c r="D71" t="s">
        <v>56</v>
      </c>
      <c r="E71" s="3">
        <v>10000</v>
      </c>
      <c r="F71" s="3">
        <v>10000</v>
      </c>
      <c r="G71" s="22">
        <f t="shared" si="2"/>
        <v>0</v>
      </c>
      <c r="H71" s="26">
        <v>658409</v>
      </c>
    </row>
    <row r="72" spans="1:8" x14ac:dyDescent="0.3">
      <c r="A72" s="1">
        <v>45338</v>
      </c>
      <c r="B72" s="2">
        <f>WEEKNUM(FloatCleanData[[#This Row],[Date]],1)</f>
        <v>7</v>
      </c>
      <c r="C72" t="s">
        <v>48</v>
      </c>
      <c r="D72" t="s">
        <v>56</v>
      </c>
      <c r="E72" s="3">
        <v>18000</v>
      </c>
      <c r="F72" s="3">
        <v>8000</v>
      </c>
      <c r="G72" s="22">
        <f t="shared" si="2"/>
        <v>10000</v>
      </c>
      <c r="H72" s="26" t="s">
        <v>49</v>
      </c>
    </row>
    <row r="73" spans="1:8" x14ac:dyDescent="0.3">
      <c r="A73" s="1">
        <v>45338</v>
      </c>
      <c r="B73" s="2">
        <f>WEEKNUM(FloatCleanData[[#This Row],[Date]],1)</f>
        <v>7</v>
      </c>
      <c r="C73" t="s">
        <v>51</v>
      </c>
      <c r="D73" t="s">
        <v>56</v>
      </c>
      <c r="E73" s="3">
        <v>1600</v>
      </c>
      <c r="F73" s="3">
        <v>1000</v>
      </c>
      <c r="G73" s="22">
        <f t="shared" si="2"/>
        <v>600</v>
      </c>
      <c r="H73" s="26" t="s">
        <v>52</v>
      </c>
    </row>
    <row r="74" spans="1:8" x14ac:dyDescent="0.3">
      <c r="A74" s="1">
        <v>45338</v>
      </c>
      <c r="B74" s="2">
        <f>WEEKNUM(FloatCleanData[[#This Row],[Date]],1)</f>
        <v>7</v>
      </c>
      <c r="C74" s="1"/>
      <c r="D74" t="s">
        <v>58</v>
      </c>
      <c r="E74" s="3">
        <v>3500</v>
      </c>
      <c r="F74" s="3">
        <v>2600</v>
      </c>
      <c r="G74" s="22">
        <f t="shared" si="2"/>
        <v>900</v>
      </c>
      <c r="H74" s="26">
        <v>32789</v>
      </c>
    </row>
    <row r="75" spans="1:8" x14ac:dyDescent="0.3">
      <c r="A75" s="1">
        <v>45338</v>
      </c>
      <c r="B75" s="2">
        <f>WEEKNUM(FloatCleanData[[#This Row],[Date]],1)</f>
        <v>7</v>
      </c>
      <c r="C75" s="1"/>
      <c r="D75" t="s">
        <v>58</v>
      </c>
      <c r="E75" s="3">
        <v>10500</v>
      </c>
      <c r="F75" s="3">
        <v>5900</v>
      </c>
      <c r="G75" s="22">
        <f t="shared" si="2"/>
        <v>4600</v>
      </c>
      <c r="H75" s="26" t="s">
        <v>44</v>
      </c>
    </row>
    <row r="76" spans="1:8" x14ac:dyDescent="0.3">
      <c r="A76" s="1">
        <v>45338</v>
      </c>
      <c r="B76" s="2">
        <f>WEEKNUM(FloatCleanData[[#This Row],[Date]],1)</f>
        <v>7</v>
      </c>
      <c r="C76" s="1"/>
      <c r="D76" t="s">
        <v>58</v>
      </c>
      <c r="E76" s="3">
        <v>0</v>
      </c>
      <c r="F76" s="3">
        <v>2600</v>
      </c>
      <c r="G76" s="22">
        <f t="shared" si="2"/>
        <v>-2600</v>
      </c>
      <c r="H76" s="26" t="s">
        <v>46</v>
      </c>
    </row>
    <row r="77" spans="1:8" x14ac:dyDescent="0.3">
      <c r="A77" s="1">
        <v>45338</v>
      </c>
      <c r="B77" s="2">
        <f>WEEKNUM(FloatCleanData[[#This Row],[Date]],1)</f>
        <v>7</v>
      </c>
      <c r="C77" s="1"/>
      <c r="D77" t="s">
        <v>58</v>
      </c>
      <c r="E77" s="3">
        <v>8000</v>
      </c>
      <c r="F77" s="3">
        <v>3300</v>
      </c>
      <c r="G77" s="22">
        <f t="shared" si="2"/>
        <v>4700</v>
      </c>
      <c r="H77" s="26">
        <v>32809</v>
      </c>
    </row>
    <row r="78" spans="1:8" x14ac:dyDescent="0.3">
      <c r="A78" s="1">
        <v>45338</v>
      </c>
      <c r="B78" s="2">
        <f>WEEKNUM(FloatCleanData[[#This Row],[Date]],1)</f>
        <v>7</v>
      </c>
      <c r="C78" s="1"/>
      <c r="D78" t="s">
        <v>58</v>
      </c>
      <c r="E78" s="3">
        <v>3500</v>
      </c>
      <c r="F78" s="3">
        <v>3500</v>
      </c>
      <c r="G78" s="22">
        <f t="shared" si="2"/>
        <v>0</v>
      </c>
      <c r="H78" s="26">
        <v>658718</v>
      </c>
    </row>
    <row r="79" spans="1:8" x14ac:dyDescent="0.3">
      <c r="A79" s="1">
        <v>45338</v>
      </c>
      <c r="B79" s="2">
        <f>WEEKNUM(FloatCleanData[[#This Row],[Date]],1)</f>
        <v>7</v>
      </c>
      <c r="C79" s="2" t="s">
        <v>43</v>
      </c>
      <c r="D79" t="s">
        <v>85</v>
      </c>
      <c r="E79" s="4"/>
      <c r="F79" s="4">
        <v>2500</v>
      </c>
      <c r="G79" s="23">
        <f t="shared" si="2"/>
        <v>-2500</v>
      </c>
    </row>
    <row r="80" spans="1:8" x14ac:dyDescent="0.3">
      <c r="A80" s="1">
        <v>45338</v>
      </c>
      <c r="B80" s="2">
        <f>WEEKNUM(FloatCleanData[[#This Row],[Date]],1)</f>
        <v>7</v>
      </c>
      <c r="C80" s="2" t="s">
        <v>9</v>
      </c>
      <c r="D80" t="s">
        <v>59</v>
      </c>
      <c r="E80" s="4"/>
      <c r="F80" s="4">
        <v>500</v>
      </c>
      <c r="G80" s="23">
        <f t="shared" si="2"/>
        <v>-500</v>
      </c>
    </row>
    <row r="81" spans="1:22" x14ac:dyDescent="0.3">
      <c r="A81" s="1">
        <v>45338</v>
      </c>
      <c r="B81" s="2">
        <f>WEEKNUM(FloatCleanData[[#This Row],[Date]],1)</f>
        <v>7</v>
      </c>
      <c r="C81" s="2" t="s">
        <v>47</v>
      </c>
      <c r="D81" t="s">
        <v>59</v>
      </c>
      <c r="E81" s="4"/>
      <c r="F81" s="4">
        <v>650</v>
      </c>
      <c r="G81" s="23">
        <f t="shared" si="2"/>
        <v>-650</v>
      </c>
      <c r="J81" s="12"/>
      <c r="K81" s="13"/>
      <c r="L81" s="14"/>
      <c r="M81" s="15"/>
      <c r="N81" s="14"/>
    </row>
    <row r="82" spans="1:22" x14ac:dyDescent="0.3">
      <c r="A82" s="1">
        <v>45338</v>
      </c>
      <c r="B82" s="2">
        <f>WEEKNUM(FloatCleanData[[#This Row],[Date]],1)</f>
        <v>7</v>
      </c>
      <c r="C82" s="2" t="s">
        <v>50</v>
      </c>
      <c r="D82" t="s">
        <v>85</v>
      </c>
      <c r="E82" s="4"/>
      <c r="F82" s="4">
        <v>400</v>
      </c>
      <c r="G82" s="23">
        <f t="shared" si="2"/>
        <v>-400</v>
      </c>
    </row>
    <row r="83" spans="1:22" x14ac:dyDescent="0.3">
      <c r="A83" s="1">
        <v>45338</v>
      </c>
      <c r="B83" s="2">
        <f>WEEKNUM(FloatCleanData[[#This Row],[Date]],1)</f>
        <v>7</v>
      </c>
      <c r="C83" s="2" t="s">
        <v>53</v>
      </c>
      <c r="D83" t="s">
        <v>59</v>
      </c>
      <c r="E83" s="4"/>
      <c r="F83" s="4">
        <v>1500</v>
      </c>
      <c r="G83" s="23">
        <f t="shared" si="2"/>
        <v>-1500</v>
      </c>
      <c r="J83" s="16"/>
      <c r="K83" s="16"/>
      <c r="L83" s="14"/>
      <c r="M83" s="16"/>
      <c r="N83" s="13"/>
      <c r="O83" s="13"/>
      <c r="P83" s="15"/>
    </row>
    <row r="84" spans="1:22" x14ac:dyDescent="0.3">
      <c r="A84" s="1">
        <v>45338</v>
      </c>
      <c r="B84" s="2">
        <f>WEEKNUM(FloatCleanData[[#This Row],[Date]],1)</f>
        <v>7</v>
      </c>
      <c r="C84" s="2" t="s">
        <v>53</v>
      </c>
      <c r="D84" t="s">
        <v>59</v>
      </c>
      <c r="E84" s="4"/>
      <c r="F84" s="4">
        <v>1500</v>
      </c>
      <c r="G84" s="23">
        <f t="shared" si="2"/>
        <v>-1500</v>
      </c>
    </row>
    <row r="85" spans="1:22" x14ac:dyDescent="0.3">
      <c r="A85" s="1">
        <v>45339</v>
      </c>
      <c r="B85" s="2">
        <f>WEEKNUM(FloatCleanData[[#This Row],[Date]],1)</f>
        <v>7</v>
      </c>
      <c r="C85" s="1"/>
      <c r="D85" t="s">
        <v>58</v>
      </c>
      <c r="E85" s="3">
        <v>17000</v>
      </c>
      <c r="F85" s="3">
        <v>8600</v>
      </c>
      <c r="G85" s="22">
        <f t="shared" si="2"/>
        <v>8400</v>
      </c>
      <c r="H85" s="26">
        <v>32826</v>
      </c>
      <c r="J85" s="16"/>
      <c r="K85" s="16"/>
      <c r="L85" s="14"/>
      <c r="M85" s="14"/>
      <c r="N85" s="13"/>
      <c r="O85" s="13"/>
      <c r="P85" s="13"/>
    </row>
    <row r="86" spans="1:22" x14ac:dyDescent="0.3">
      <c r="A86" s="1">
        <v>45339</v>
      </c>
      <c r="B86" s="2">
        <f>WEEKNUM(FloatCleanData[[#This Row],[Date]],1)</f>
        <v>7</v>
      </c>
      <c r="C86" s="1"/>
      <c r="D86" t="s">
        <v>58</v>
      </c>
      <c r="E86" s="3">
        <v>0</v>
      </c>
      <c r="F86" s="3">
        <v>6300</v>
      </c>
      <c r="G86" s="22">
        <f t="shared" si="2"/>
        <v>-6300</v>
      </c>
      <c r="H86" s="26">
        <v>32826</v>
      </c>
      <c r="J86" s="16"/>
      <c r="K86" s="16"/>
      <c r="L86" s="14"/>
      <c r="M86" s="14"/>
      <c r="N86" s="13"/>
      <c r="O86" s="13"/>
      <c r="P86" s="13"/>
    </row>
    <row r="87" spans="1:22" x14ac:dyDescent="0.3">
      <c r="A87" s="1">
        <v>45339</v>
      </c>
      <c r="B87" s="2">
        <f>WEEKNUM(FloatCleanData[[#This Row],[Date]],1)</f>
        <v>7</v>
      </c>
      <c r="C87" s="2" t="s">
        <v>53</v>
      </c>
      <c r="D87" t="s">
        <v>59</v>
      </c>
      <c r="E87" s="4"/>
      <c r="F87" s="4">
        <v>1500</v>
      </c>
      <c r="G87" s="23">
        <f t="shared" si="2"/>
        <v>-1500</v>
      </c>
      <c r="J87" s="16"/>
      <c r="K87" s="16"/>
      <c r="L87" s="14"/>
      <c r="M87" s="14"/>
      <c r="N87" s="13"/>
      <c r="O87" s="13"/>
      <c r="P87" s="13"/>
    </row>
    <row r="88" spans="1:22" x14ac:dyDescent="0.3">
      <c r="A88" s="1">
        <v>45341</v>
      </c>
      <c r="B88" s="2">
        <f>WEEKNUM(FloatCleanData[[#This Row],[Date]],1)</f>
        <v>8</v>
      </c>
      <c r="C88" s="1"/>
      <c r="D88" t="s">
        <v>58</v>
      </c>
      <c r="E88" s="3">
        <v>9000</v>
      </c>
      <c r="F88" s="3">
        <v>5200</v>
      </c>
      <c r="G88" s="22">
        <f t="shared" si="2"/>
        <v>3800</v>
      </c>
      <c r="H88" s="26">
        <v>658777</v>
      </c>
      <c r="J88" s="16"/>
      <c r="K88" s="16"/>
      <c r="L88" s="14"/>
      <c r="M88" s="14"/>
      <c r="N88" s="13"/>
      <c r="O88" s="13"/>
      <c r="P88" s="15"/>
    </row>
    <row r="89" spans="1:22" x14ac:dyDescent="0.3">
      <c r="A89" s="1">
        <v>45341</v>
      </c>
      <c r="B89" s="2">
        <f>WEEKNUM(FloatCleanData[[#This Row],[Date]],1)</f>
        <v>8</v>
      </c>
      <c r="C89" s="1"/>
      <c r="D89" t="s">
        <v>58</v>
      </c>
      <c r="E89" s="3">
        <v>3500</v>
      </c>
      <c r="F89" s="3">
        <v>2000</v>
      </c>
      <c r="G89" s="22">
        <f t="shared" si="2"/>
        <v>1500</v>
      </c>
      <c r="H89" s="26" t="s">
        <v>55</v>
      </c>
      <c r="J89" s="13"/>
      <c r="K89" s="14"/>
      <c r="L89" s="15"/>
      <c r="M89" s="14"/>
      <c r="N89" s="15"/>
      <c r="O89" s="13"/>
      <c r="P89" s="16"/>
      <c r="Q89" s="16"/>
      <c r="R89" s="13"/>
      <c r="S89" s="14"/>
      <c r="T89" s="13"/>
      <c r="U89" s="13"/>
      <c r="V89" s="15"/>
    </row>
    <row r="90" spans="1:22" x14ac:dyDescent="0.3">
      <c r="A90" s="1">
        <v>45341</v>
      </c>
      <c r="B90" s="2">
        <f>WEEKNUM(FloatCleanData[[#This Row],[Date]],1)</f>
        <v>8</v>
      </c>
      <c r="C90" s="2" t="s">
        <v>54</v>
      </c>
      <c r="D90" t="s">
        <v>85</v>
      </c>
      <c r="E90" s="4"/>
      <c r="F90" s="4">
        <v>1000</v>
      </c>
      <c r="G90" s="23">
        <f t="shared" si="2"/>
        <v>-1000</v>
      </c>
      <c r="J90" s="13"/>
      <c r="K90" s="14"/>
      <c r="L90" s="15"/>
      <c r="M90" s="14"/>
      <c r="N90" s="14"/>
      <c r="O90" s="13"/>
      <c r="P90" s="16"/>
      <c r="Q90" s="16"/>
      <c r="R90" s="14"/>
      <c r="S90" s="16"/>
      <c r="T90" s="13"/>
      <c r="U90" s="13"/>
      <c r="V90" s="15"/>
    </row>
    <row r="91" spans="1:22" x14ac:dyDescent="0.3">
      <c r="A91" s="1">
        <v>45341</v>
      </c>
      <c r="B91" s="2">
        <f>WEEKNUM(FloatCleanData[[#This Row],[Date]],1)</f>
        <v>8</v>
      </c>
      <c r="C91" s="2" t="s">
        <v>9</v>
      </c>
      <c r="D91" t="s">
        <v>59</v>
      </c>
      <c r="E91" s="4"/>
      <c r="F91" s="4">
        <v>500</v>
      </c>
      <c r="G91" s="23">
        <f t="shared" si="2"/>
        <v>-500</v>
      </c>
      <c r="J91" s="13"/>
      <c r="K91" s="14"/>
      <c r="L91" s="15"/>
      <c r="M91" s="14"/>
      <c r="N91" s="15"/>
      <c r="O91" s="13"/>
      <c r="P91" s="16"/>
      <c r="Q91" s="16"/>
      <c r="R91" s="14"/>
      <c r="S91" s="14"/>
      <c r="T91" s="13"/>
      <c r="U91" s="13"/>
      <c r="V91" s="15"/>
    </row>
    <row r="92" spans="1:22" x14ac:dyDescent="0.3">
      <c r="A92" s="1">
        <v>45341</v>
      </c>
      <c r="B92" s="2">
        <f>WEEKNUM(FloatCleanData[[#This Row],[Date]],1)</f>
        <v>8</v>
      </c>
      <c r="C92" s="18" t="s">
        <v>68</v>
      </c>
      <c r="D92" t="s">
        <v>56</v>
      </c>
      <c r="E92" s="19">
        <v>5000</v>
      </c>
      <c r="F92" s="20">
        <v>2700</v>
      </c>
      <c r="G92" s="24">
        <f t="shared" si="2"/>
        <v>2300</v>
      </c>
      <c r="H92" s="28">
        <v>658659</v>
      </c>
      <c r="J92" s="13"/>
      <c r="K92" s="14"/>
      <c r="L92" s="15"/>
      <c r="M92" s="14"/>
      <c r="N92" s="15"/>
      <c r="O92" s="13"/>
      <c r="P92" s="16"/>
      <c r="Q92" s="16"/>
      <c r="R92" s="14"/>
      <c r="S92" s="16"/>
      <c r="T92" s="13"/>
      <c r="U92" s="13"/>
      <c r="V92" s="13"/>
    </row>
    <row r="93" spans="1:22" x14ac:dyDescent="0.3">
      <c r="A93" s="1">
        <v>45341</v>
      </c>
      <c r="B93" s="2">
        <f>WEEKNUM(FloatCleanData[[#This Row],[Date]],1)</f>
        <v>8</v>
      </c>
      <c r="C93" s="2"/>
      <c r="D93" t="s">
        <v>58</v>
      </c>
      <c r="E93" s="21">
        <v>4000</v>
      </c>
      <c r="F93" s="21">
        <v>2100</v>
      </c>
      <c r="G93" s="24">
        <f t="shared" si="2"/>
        <v>1900</v>
      </c>
      <c r="H93" s="28">
        <v>658830</v>
      </c>
      <c r="J93" s="13"/>
      <c r="K93" s="14"/>
      <c r="L93" s="15"/>
      <c r="M93" s="14"/>
      <c r="N93" s="15"/>
      <c r="O93" s="13"/>
      <c r="P93" s="13"/>
      <c r="Q93" s="13"/>
      <c r="R93" s="13"/>
      <c r="S93" s="14"/>
      <c r="T93" s="13"/>
      <c r="U93" s="13"/>
      <c r="V93" s="13"/>
    </row>
    <row r="94" spans="1:22" x14ac:dyDescent="0.3">
      <c r="A94" s="1">
        <v>45341</v>
      </c>
      <c r="B94" s="2">
        <f>WEEKNUM(FloatCleanData[[#This Row],[Date]],1)</f>
        <v>8</v>
      </c>
      <c r="C94" s="18" t="s">
        <v>53</v>
      </c>
      <c r="D94" t="s">
        <v>59</v>
      </c>
      <c r="E94" s="17"/>
      <c r="F94" s="20">
        <v>1500</v>
      </c>
      <c r="G94" s="24">
        <f t="shared" si="2"/>
        <v>-1500</v>
      </c>
    </row>
    <row r="95" spans="1:22" x14ac:dyDescent="0.3">
      <c r="A95" s="1">
        <v>45341</v>
      </c>
      <c r="B95" s="2">
        <f>WEEKNUM(FloatCleanData[[#This Row],[Date]],1)</f>
        <v>8</v>
      </c>
      <c r="C95" s="2"/>
      <c r="D95" t="s">
        <v>58</v>
      </c>
      <c r="E95" s="21">
        <v>1000</v>
      </c>
      <c r="F95" s="21">
        <v>1000</v>
      </c>
      <c r="G95" s="24">
        <f t="shared" si="2"/>
        <v>0</v>
      </c>
      <c r="H95" s="28">
        <v>658843</v>
      </c>
    </row>
    <row r="96" spans="1:22" x14ac:dyDescent="0.3">
      <c r="A96" s="1">
        <v>45341</v>
      </c>
      <c r="B96" s="2">
        <f>WEEKNUM(FloatCleanData[[#This Row],[Date]],1)</f>
        <v>8</v>
      </c>
      <c r="C96" s="2"/>
      <c r="D96" t="s">
        <v>58</v>
      </c>
      <c r="E96" s="21">
        <v>3000</v>
      </c>
      <c r="F96" s="21">
        <v>3000</v>
      </c>
      <c r="G96" s="24">
        <f t="shared" si="2"/>
        <v>0</v>
      </c>
      <c r="H96" s="28">
        <v>658839</v>
      </c>
    </row>
    <row r="97" spans="1:24" x14ac:dyDescent="0.3">
      <c r="A97" s="1">
        <v>45341</v>
      </c>
      <c r="B97" s="2">
        <f>WEEKNUM(FloatCleanData[[#This Row],[Date]],1)</f>
        <v>8</v>
      </c>
      <c r="C97" s="2"/>
      <c r="D97" t="s">
        <v>58</v>
      </c>
      <c r="E97" s="21">
        <v>2000</v>
      </c>
      <c r="F97" s="21">
        <v>2000</v>
      </c>
      <c r="G97" s="24">
        <f t="shared" si="2"/>
        <v>0</v>
      </c>
      <c r="H97" s="28">
        <v>3490</v>
      </c>
    </row>
    <row r="98" spans="1:24" x14ac:dyDescent="0.3">
      <c r="A98" s="1">
        <v>45341</v>
      </c>
      <c r="B98" s="2">
        <f>WEEKNUM(FloatCleanData[[#This Row],[Date]],1)</f>
        <v>8</v>
      </c>
      <c r="C98" s="2"/>
      <c r="D98" t="s">
        <v>58</v>
      </c>
      <c r="E98" s="21">
        <v>5000</v>
      </c>
      <c r="F98" s="21">
        <v>5000</v>
      </c>
      <c r="G98" s="24">
        <f t="shared" ref="G98:G114" si="3">E98-F98</f>
        <v>0</v>
      </c>
      <c r="H98" s="28">
        <v>32851</v>
      </c>
    </row>
    <row r="99" spans="1:24" x14ac:dyDescent="0.3">
      <c r="A99" s="1">
        <v>45341</v>
      </c>
      <c r="B99" s="2">
        <f>WEEKNUM(FloatCleanData[[#This Row],[Date]],1)</f>
        <v>8</v>
      </c>
      <c r="C99" s="13" t="s">
        <v>69</v>
      </c>
      <c r="D99" t="s">
        <v>59</v>
      </c>
      <c r="E99" s="17"/>
      <c r="F99" s="20">
        <v>1000</v>
      </c>
      <c r="G99" s="24">
        <f t="shared" si="3"/>
        <v>-1000</v>
      </c>
    </row>
    <row r="100" spans="1:24" x14ac:dyDescent="0.3">
      <c r="A100" s="1">
        <v>45342</v>
      </c>
      <c r="B100" s="2">
        <f>WEEKNUM(FloatCleanData[[#This Row],[Date]],1)</f>
        <v>8</v>
      </c>
      <c r="C100" s="13" t="s">
        <v>70</v>
      </c>
      <c r="D100" t="s">
        <v>56</v>
      </c>
      <c r="E100" s="14">
        <v>10000</v>
      </c>
      <c r="F100" s="15">
        <v>5550</v>
      </c>
      <c r="G100" s="24">
        <f t="shared" si="3"/>
        <v>4450</v>
      </c>
      <c r="H100" s="27">
        <v>32855</v>
      </c>
      <c r="J100" s="12"/>
      <c r="K100" s="13"/>
      <c r="L100" s="13"/>
      <c r="M100" s="13"/>
      <c r="N100" s="13"/>
      <c r="O100" s="14"/>
      <c r="P100" s="13"/>
      <c r="Q100" s="14"/>
      <c r="R100" s="14"/>
      <c r="S100" s="13"/>
      <c r="T100" s="14"/>
      <c r="U100" s="13"/>
      <c r="V100" s="13"/>
      <c r="W100" s="13"/>
      <c r="X100" s="13"/>
    </row>
    <row r="101" spans="1:24" x14ac:dyDescent="0.3">
      <c r="A101" s="1">
        <v>45342</v>
      </c>
      <c r="B101" s="2">
        <f>WEEKNUM(FloatCleanData[[#This Row],[Date]],1)</f>
        <v>8</v>
      </c>
      <c r="C101" s="13" t="s">
        <v>72</v>
      </c>
      <c r="D101" t="s">
        <v>56</v>
      </c>
      <c r="E101" s="14">
        <v>3250</v>
      </c>
      <c r="F101" s="15">
        <v>2300</v>
      </c>
      <c r="G101" s="24">
        <f t="shared" si="3"/>
        <v>950</v>
      </c>
      <c r="H101" s="27">
        <v>3704</v>
      </c>
      <c r="J101" s="12"/>
      <c r="K101" s="13"/>
      <c r="L101" s="13"/>
      <c r="M101" s="13"/>
      <c r="N101" s="13"/>
      <c r="O101" s="14"/>
      <c r="P101" s="13"/>
      <c r="Q101" s="14"/>
      <c r="R101" s="14"/>
      <c r="S101" s="13"/>
      <c r="T101" s="14"/>
      <c r="U101" s="13"/>
      <c r="V101" s="13"/>
      <c r="W101" s="13"/>
      <c r="X101" s="13"/>
    </row>
    <row r="102" spans="1:24" x14ac:dyDescent="0.3">
      <c r="A102" s="1">
        <v>45342</v>
      </c>
      <c r="B102" s="2">
        <f>WEEKNUM(FloatCleanData[[#This Row],[Date]],1)</f>
        <v>8</v>
      </c>
      <c r="C102" s="13" t="s">
        <v>74</v>
      </c>
      <c r="D102" t="s">
        <v>56</v>
      </c>
      <c r="E102" s="14">
        <v>37100</v>
      </c>
      <c r="F102" s="15">
        <v>10500</v>
      </c>
      <c r="G102" s="24">
        <f t="shared" si="3"/>
        <v>26600</v>
      </c>
      <c r="H102" s="29" t="s">
        <v>84</v>
      </c>
      <c r="J102" s="12"/>
      <c r="K102" s="13"/>
      <c r="L102" s="13"/>
      <c r="M102" s="13"/>
      <c r="N102" s="13"/>
      <c r="O102" s="14"/>
      <c r="P102" s="13"/>
      <c r="Q102" s="13"/>
      <c r="R102" s="13"/>
      <c r="S102" s="13"/>
      <c r="T102" s="14"/>
      <c r="U102" s="13"/>
      <c r="V102" s="13"/>
      <c r="W102" s="15"/>
      <c r="X102" s="13"/>
    </row>
    <row r="103" spans="1:24" x14ac:dyDescent="0.3">
      <c r="A103" s="1">
        <v>45342</v>
      </c>
      <c r="B103" s="2">
        <f>WEEKNUM(FloatCleanData[[#This Row],[Date]],1)</f>
        <v>8</v>
      </c>
      <c r="C103" s="13" t="s">
        <v>76</v>
      </c>
      <c r="D103" t="s">
        <v>56</v>
      </c>
      <c r="E103" s="14">
        <v>12000</v>
      </c>
      <c r="F103" s="15">
        <v>5500</v>
      </c>
      <c r="G103" s="24">
        <f t="shared" si="3"/>
        <v>6500</v>
      </c>
      <c r="H103" s="27">
        <v>3707</v>
      </c>
      <c r="J103" s="12"/>
      <c r="K103" s="13"/>
      <c r="L103" s="13"/>
      <c r="M103" s="13"/>
      <c r="N103" s="13"/>
      <c r="O103" s="14"/>
      <c r="P103" s="13"/>
      <c r="Q103" s="14"/>
      <c r="R103" s="14"/>
      <c r="S103" s="14"/>
      <c r="T103" s="14"/>
      <c r="U103" s="13"/>
      <c r="V103" s="13"/>
      <c r="W103" s="15"/>
      <c r="X103" s="13"/>
    </row>
    <row r="104" spans="1:24" x14ac:dyDescent="0.3">
      <c r="A104" s="1">
        <v>45342</v>
      </c>
      <c r="B104" s="2">
        <f>WEEKNUM(FloatCleanData[[#This Row],[Date]],1)</f>
        <v>8</v>
      </c>
      <c r="C104" s="13" t="s">
        <v>77</v>
      </c>
      <c r="D104" t="s">
        <v>56</v>
      </c>
      <c r="E104" s="14">
        <v>22000</v>
      </c>
      <c r="F104" s="15">
        <v>11300</v>
      </c>
      <c r="G104" s="24">
        <f t="shared" si="3"/>
        <v>10700</v>
      </c>
      <c r="H104" s="27" t="s">
        <v>78</v>
      </c>
      <c r="J104" s="12"/>
      <c r="K104" s="13"/>
      <c r="L104" s="13"/>
      <c r="M104" s="13"/>
      <c r="N104" s="13"/>
      <c r="O104" s="14"/>
      <c r="P104" s="13"/>
      <c r="Q104" s="14"/>
      <c r="R104" s="14"/>
      <c r="S104" s="14"/>
      <c r="T104" s="14"/>
      <c r="U104" s="13"/>
      <c r="V104" s="13"/>
      <c r="W104" s="13"/>
      <c r="X104" s="13"/>
    </row>
    <row r="105" spans="1:24" x14ac:dyDescent="0.3">
      <c r="A105" s="1">
        <v>45342</v>
      </c>
      <c r="B105" s="2">
        <f>WEEKNUM(FloatCleanData[[#This Row],[Date]],1)</f>
        <v>8</v>
      </c>
      <c r="C105" s="2"/>
      <c r="D105" t="s">
        <v>58</v>
      </c>
      <c r="E105" s="16">
        <v>10000</v>
      </c>
      <c r="F105" s="16">
        <v>9500</v>
      </c>
      <c r="G105" s="24">
        <f t="shared" si="3"/>
        <v>500</v>
      </c>
      <c r="H105" s="29" t="s">
        <v>82</v>
      </c>
      <c r="J105" s="12"/>
      <c r="K105" s="13"/>
      <c r="L105" s="13"/>
      <c r="M105" s="13"/>
      <c r="N105" s="13"/>
      <c r="O105" s="14"/>
      <c r="P105" s="13"/>
      <c r="Q105" s="14"/>
      <c r="R105" s="14"/>
      <c r="S105" s="14"/>
      <c r="T105" s="14"/>
      <c r="U105" s="13"/>
      <c r="V105" s="13"/>
      <c r="W105" s="13"/>
      <c r="X105" s="13"/>
    </row>
    <row r="106" spans="1:24" x14ac:dyDescent="0.3">
      <c r="A106" s="1">
        <v>45342</v>
      </c>
      <c r="B106" s="2">
        <f>WEEKNUM(FloatCleanData[[#This Row],[Date]],1)</f>
        <v>8</v>
      </c>
      <c r="C106" s="2"/>
      <c r="D106" t="s">
        <v>58</v>
      </c>
      <c r="E106" s="16">
        <v>5000</v>
      </c>
      <c r="F106" s="16">
        <v>2000</v>
      </c>
      <c r="G106" s="24">
        <f t="shared" si="3"/>
        <v>3000</v>
      </c>
      <c r="H106" s="27">
        <v>3667</v>
      </c>
      <c r="J106" s="12"/>
      <c r="K106" s="13"/>
      <c r="L106" s="14"/>
      <c r="M106" s="15"/>
      <c r="N106" s="13"/>
      <c r="O106" s="15"/>
      <c r="P106" s="13"/>
      <c r="Q106" s="14"/>
      <c r="R106" s="14"/>
      <c r="S106" s="14"/>
      <c r="T106" s="14"/>
      <c r="U106" s="13"/>
      <c r="V106" s="13"/>
      <c r="W106" s="13"/>
      <c r="X106" s="13"/>
    </row>
    <row r="107" spans="1:24" x14ac:dyDescent="0.3">
      <c r="A107" s="1">
        <v>45342</v>
      </c>
      <c r="B107" s="2">
        <f>WEEKNUM(FloatCleanData[[#This Row],[Date]],1)</f>
        <v>8</v>
      </c>
      <c r="C107" s="2"/>
      <c r="D107" t="s">
        <v>58</v>
      </c>
      <c r="E107" s="16">
        <v>6000</v>
      </c>
      <c r="F107" s="16">
        <v>5500</v>
      </c>
      <c r="G107" s="24">
        <f t="shared" si="3"/>
        <v>500</v>
      </c>
      <c r="H107" s="27">
        <v>3697</v>
      </c>
    </row>
    <row r="108" spans="1:24" x14ac:dyDescent="0.3">
      <c r="A108" s="1">
        <v>45342</v>
      </c>
      <c r="B108" s="2">
        <f>WEEKNUM(FloatCleanData[[#This Row],[Date]],1)</f>
        <v>8</v>
      </c>
      <c r="C108" s="2"/>
      <c r="D108" t="s">
        <v>58</v>
      </c>
      <c r="E108" s="16">
        <v>3500</v>
      </c>
      <c r="F108" s="16">
        <v>1600</v>
      </c>
      <c r="G108" s="24">
        <f t="shared" si="3"/>
        <v>1900</v>
      </c>
      <c r="H108" s="27">
        <v>3702</v>
      </c>
    </row>
    <row r="109" spans="1:24" x14ac:dyDescent="0.3">
      <c r="A109" s="1">
        <v>45342</v>
      </c>
      <c r="B109" s="2">
        <f>WEEKNUM(FloatCleanData[[#This Row],[Date]],1)</f>
        <v>8</v>
      </c>
      <c r="C109" s="13" t="s">
        <v>71</v>
      </c>
      <c r="D109" t="s">
        <v>59</v>
      </c>
      <c r="E109" s="17"/>
      <c r="F109" s="15">
        <v>1000</v>
      </c>
      <c r="G109" s="24">
        <f t="shared" si="3"/>
        <v>-1000</v>
      </c>
    </row>
    <row r="110" spans="1:24" x14ac:dyDescent="0.3">
      <c r="A110" s="1">
        <v>45342</v>
      </c>
      <c r="B110" s="2">
        <f>WEEKNUM(FloatCleanData[[#This Row],[Date]],1)</f>
        <v>8</v>
      </c>
      <c r="C110" s="13" t="s">
        <v>73</v>
      </c>
      <c r="D110" t="s">
        <v>59</v>
      </c>
      <c r="E110" s="17"/>
      <c r="F110" s="15">
        <v>4950</v>
      </c>
      <c r="G110" s="24">
        <f t="shared" si="3"/>
        <v>-4950</v>
      </c>
    </row>
    <row r="111" spans="1:24" x14ac:dyDescent="0.3">
      <c r="A111" s="1">
        <v>45342</v>
      </c>
      <c r="B111" s="2">
        <f>WEEKNUM(FloatCleanData[[#This Row],[Date]],1)</f>
        <v>8</v>
      </c>
      <c r="C111" s="13" t="s">
        <v>75</v>
      </c>
      <c r="D111" t="s">
        <v>85</v>
      </c>
      <c r="E111" s="17"/>
      <c r="F111" s="15">
        <v>15000</v>
      </c>
      <c r="G111" s="24">
        <f t="shared" si="3"/>
        <v>-15000</v>
      </c>
    </row>
    <row r="112" spans="1:24" x14ac:dyDescent="0.3">
      <c r="A112" s="1">
        <v>45342</v>
      </c>
      <c r="B112" s="2">
        <f>WEEKNUM(FloatCleanData[[#This Row],[Date]],1)</f>
        <v>8</v>
      </c>
      <c r="C112" s="18" t="s">
        <v>79</v>
      </c>
      <c r="D112" t="s">
        <v>56</v>
      </c>
      <c r="E112" s="19">
        <v>2500</v>
      </c>
      <c r="F112" s="20">
        <v>1520</v>
      </c>
      <c r="G112" s="24">
        <f t="shared" si="3"/>
        <v>980</v>
      </c>
      <c r="H112" s="28">
        <v>1388</v>
      </c>
    </row>
    <row r="113" spans="1:8" x14ac:dyDescent="0.3">
      <c r="A113" s="1">
        <v>45343</v>
      </c>
      <c r="B113" s="2">
        <f>WEEKNUM(FloatCleanData[[#This Row],[Date]],1)</f>
        <v>8</v>
      </c>
      <c r="C113" s="2"/>
      <c r="D113" t="s">
        <v>58</v>
      </c>
      <c r="E113" s="14">
        <v>6000</v>
      </c>
      <c r="F113" s="14">
        <v>3600</v>
      </c>
      <c r="G113" s="24">
        <f t="shared" si="3"/>
        <v>2400</v>
      </c>
      <c r="H113" s="27">
        <v>32853</v>
      </c>
    </row>
    <row r="114" spans="1:8" x14ac:dyDescent="0.3">
      <c r="A114" s="1">
        <v>45343</v>
      </c>
      <c r="B114" s="2">
        <f>WEEKNUM(FloatCleanData[[#This Row],[Date]],1)</f>
        <v>8</v>
      </c>
      <c r="C114" s="13" t="s">
        <v>81</v>
      </c>
      <c r="D114" t="s">
        <v>56</v>
      </c>
      <c r="E114" s="17">
        <v>21000</v>
      </c>
      <c r="F114" s="17">
        <v>9500</v>
      </c>
      <c r="G114" s="24">
        <f t="shared" si="3"/>
        <v>11500</v>
      </c>
      <c r="H114" s="29" t="s">
        <v>83</v>
      </c>
    </row>
  </sheetData>
  <dataValidations count="1">
    <dataValidation type="list" allowBlank="1" showInputMessage="1" showErrorMessage="1" sqref="D2:D114" xr:uid="{00000000-0002-0000-0000-000000000000}">
      <formula1>"Topping, Delivery, Motor vehicle, Other"</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G5"/>
  <sheetViews>
    <sheetView workbookViewId="0">
      <selection activeCell="C11" sqref="C11"/>
    </sheetView>
  </sheetViews>
  <sheetFormatPr defaultRowHeight="14.4" x14ac:dyDescent="0.3"/>
  <cols>
    <col min="2" max="2" width="6.109375" bestFit="1" customWidth="1"/>
    <col min="3" max="3" width="15.5546875" bestFit="1" customWidth="1"/>
    <col min="4" max="4" width="16.33203125" bestFit="1" customWidth="1"/>
    <col min="5" max="5" width="11.109375" bestFit="1" customWidth="1"/>
    <col min="6" max="6" width="10.6640625" bestFit="1" customWidth="1"/>
    <col min="7" max="7" width="14.44140625" bestFit="1" customWidth="1"/>
    <col min="10" max="10" width="17.33203125" customWidth="1"/>
    <col min="11" max="11" width="18.109375" customWidth="1"/>
    <col min="12" max="12" width="13.109375" customWidth="1"/>
    <col min="13" max="13" width="10.6640625" bestFit="1" customWidth="1"/>
    <col min="14" max="14" width="16.33203125" customWidth="1"/>
  </cols>
  <sheetData>
    <row r="3" spans="2:7" x14ac:dyDescent="0.3">
      <c r="B3" s="8" t="s">
        <v>57</v>
      </c>
      <c r="C3" s="8" t="s">
        <v>0</v>
      </c>
      <c r="D3" s="8" t="s">
        <v>66</v>
      </c>
      <c r="E3" s="8" t="s">
        <v>65</v>
      </c>
      <c r="F3" s="8" t="s">
        <v>64</v>
      </c>
      <c r="G3" s="8" t="s">
        <v>63</v>
      </c>
    </row>
    <row r="4" spans="2:7" x14ac:dyDescent="0.3">
      <c r="B4" s="9">
        <v>7</v>
      </c>
      <c r="C4" s="10">
        <v>-129110.5</v>
      </c>
      <c r="D4" s="10">
        <v>500000</v>
      </c>
      <c r="E4" s="10">
        <f>WeeklyData[[#This Row],[Opening Balance]]+WeeklyData[[#This Row],[Float Reimbursed]]</f>
        <v>370889.5</v>
      </c>
      <c r="F4" s="11">
        <f>(SUMIFS(FloatCleanData[Amount Disbursed],FloatCleanData[Week],B4))*-1</f>
        <v>-451430</v>
      </c>
      <c r="G4" s="10">
        <f>D4+C4-(-F4)</f>
        <v>-80540.5</v>
      </c>
    </row>
    <row r="5" spans="2:7" x14ac:dyDescent="0.3">
      <c r="B5" s="9">
        <v>8</v>
      </c>
      <c r="C5" s="10">
        <f>G4</f>
        <v>-80540.5</v>
      </c>
      <c r="D5" s="10">
        <v>400000</v>
      </c>
      <c r="E5" s="10">
        <f>WeeklyData[[#This Row],[Opening Balance]]+WeeklyData[[#This Row],[Float Reimbursed]]</f>
        <v>319459.5</v>
      </c>
      <c r="F5" s="11">
        <f>(SUMIFS(FloatCleanData[Amount Disbursed],FloatCleanData[Week],B5))*-1</f>
        <v>-116320</v>
      </c>
      <c r="G5" s="10">
        <f>D5+C5-(-F5)</f>
        <v>203139.5</v>
      </c>
    </row>
  </sheetData>
  <pageMargins left="0.7" right="0.7" top="0.75" bottom="0.75" header="0.3" footer="0.3"/>
  <ignoredErrors>
    <ignoredError sqref="C4" calculatedColumn="1"/>
  </ignoredErrors>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0"/>
  <sheetViews>
    <sheetView showGridLines="0" tabSelected="1" zoomScaleNormal="100" workbookViewId="0">
      <selection activeCell="C7" sqref="C7"/>
    </sheetView>
  </sheetViews>
  <sheetFormatPr defaultColWidth="0" defaultRowHeight="14.4" zeroHeight="1" x14ac:dyDescent="0.3"/>
  <cols>
    <col min="1" max="1" width="3.44140625" style="30" customWidth="1"/>
    <col min="2" max="2" width="6.109375" style="30" bestFit="1" customWidth="1"/>
    <col min="3" max="3" width="5.33203125" style="30" customWidth="1"/>
    <col min="4" max="4" width="5.6640625" style="30" customWidth="1"/>
    <col min="5" max="5" width="15.5546875" style="30" bestFit="1" customWidth="1"/>
    <col min="6" max="6" width="16.33203125" style="30" bestFit="1" customWidth="1"/>
    <col min="7" max="7" width="11.6640625" style="30" customWidth="1"/>
    <col min="8" max="8" width="11.21875" style="30" bestFit="1" customWidth="1"/>
    <col min="9" max="9" width="14.44140625" style="30" bestFit="1" customWidth="1"/>
    <col min="10" max="17" width="8.88671875" style="30" customWidth="1"/>
    <col min="18" max="19" width="8.88671875" style="30" hidden="1" customWidth="1"/>
    <col min="20" max="16384" width="8.88671875" style="30" hidden="1"/>
  </cols>
  <sheetData>
    <row r="1" spans="2:9" x14ac:dyDescent="0.3"/>
    <row r="2" spans="2:9" x14ac:dyDescent="0.3"/>
    <row r="3" spans="2:9" x14ac:dyDescent="0.3"/>
    <row r="4" spans="2:9" x14ac:dyDescent="0.3"/>
    <row r="5" spans="2:9" x14ac:dyDescent="0.3"/>
    <row r="6" spans="2:9" x14ac:dyDescent="0.3">
      <c r="E6" s="31" t="s">
        <v>0</v>
      </c>
      <c r="F6" s="31" t="s">
        <v>66</v>
      </c>
      <c r="G6" s="31" t="s">
        <v>65</v>
      </c>
      <c r="H6" s="31" t="s">
        <v>64</v>
      </c>
      <c r="I6" s="31" t="s">
        <v>63</v>
      </c>
    </row>
    <row r="7" spans="2:9" x14ac:dyDescent="0.3">
      <c r="B7" s="33" t="s">
        <v>57</v>
      </c>
      <c r="C7" s="34">
        <v>8</v>
      </c>
      <c r="E7" s="32" cm="1">
        <f t="array" ref="E7:I7">_xlfn._xlws.FILTER(WeeklyData[[Opening Balance]:[Closing Balance]], WeeklyData[Week]=C7, "No data selected")</f>
        <v>-80540.5</v>
      </c>
      <c r="F7" s="32">
        <v>400000</v>
      </c>
      <c r="G7" s="32">
        <v>319459.5</v>
      </c>
      <c r="H7" s="32">
        <v>-116320</v>
      </c>
      <c r="I7" s="32">
        <v>203139.5</v>
      </c>
    </row>
    <row r="8" spans="2:9" x14ac:dyDescent="0.3"/>
    <row r="9" spans="2:9" x14ac:dyDescent="0.3"/>
    <row r="10" spans="2:9" x14ac:dyDescent="0.3"/>
    <row r="11" spans="2:9" x14ac:dyDescent="0.3"/>
    <row r="12" spans="2:9" x14ac:dyDescent="0.3"/>
    <row r="13" spans="2:9" x14ac:dyDescent="0.3"/>
    <row r="14" spans="2:9" x14ac:dyDescent="0.3"/>
    <row r="15" spans="2:9" x14ac:dyDescent="0.3"/>
    <row r="16" spans="2:9" x14ac:dyDescent="0.3"/>
    <row r="17" s="30" customFormat="1" x14ac:dyDescent="0.3"/>
    <row r="18" s="30" customFormat="1" x14ac:dyDescent="0.3"/>
    <row r="19" s="30" customFormat="1" x14ac:dyDescent="0.3"/>
    <row r="20" s="30" customFormat="1" x14ac:dyDescent="0.3"/>
    <row r="21" s="30" customFormat="1" x14ac:dyDescent="0.3"/>
    <row r="22" s="30" customFormat="1" x14ac:dyDescent="0.3"/>
    <row r="23" s="30" customFormat="1" x14ac:dyDescent="0.3"/>
    <row r="24" s="30" customFormat="1" x14ac:dyDescent="0.3"/>
    <row r="25" s="30" customFormat="1" x14ac:dyDescent="0.3"/>
    <row r="26" s="30" customFormat="1" x14ac:dyDescent="0.3"/>
    <row r="27" s="30" customFormat="1" x14ac:dyDescent="0.3"/>
    <row r="28" s="30" customFormat="1" x14ac:dyDescent="0.3"/>
    <row r="29" s="30" customFormat="1" x14ac:dyDescent="0.3"/>
    <row r="30" s="30" customFormat="1" x14ac:dyDescent="0.3"/>
    <row r="31" s="30" customFormat="1" x14ac:dyDescent="0.3"/>
    <row r="32" s="30" customFormat="1" x14ac:dyDescent="0.3"/>
    <row r="33" s="30" customFormat="1" x14ac:dyDescent="0.3"/>
    <row r="34" s="30" customFormat="1" x14ac:dyDescent="0.3"/>
    <row r="35" s="30" customFormat="1" x14ac:dyDescent="0.3"/>
    <row r="36" s="30" customFormat="1" x14ac:dyDescent="0.3"/>
    <row r="37" s="30" customFormat="1" x14ac:dyDescent="0.3"/>
    <row r="38" s="30" customFormat="1" x14ac:dyDescent="0.3"/>
    <row r="39" s="30" customFormat="1" x14ac:dyDescent="0.3"/>
    <row r="40" s="30" customFormat="1" x14ac:dyDescent="0.3"/>
    <row r="41" s="30" customFormat="1" x14ac:dyDescent="0.3"/>
    <row r="42" s="30" customFormat="1" x14ac:dyDescent="0.3"/>
    <row r="43" s="30" customFormat="1" x14ac:dyDescent="0.3"/>
    <row r="44" s="30" customFormat="1" x14ac:dyDescent="0.3"/>
    <row r="45" s="30" customFormat="1" x14ac:dyDescent="0.3"/>
    <row r="46" s="30" customFormat="1" x14ac:dyDescent="0.3"/>
    <row r="47" s="30" customFormat="1" x14ac:dyDescent="0.3"/>
    <row r="48" s="30" customFormat="1" x14ac:dyDescent="0.3"/>
    <row r="49" s="30" customFormat="1" hidden="1" x14ac:dyDescent="0.3"/>
    <row r="50" s="30" customFormat="1" hidden="1" x14ac:dyDescent="0.3"/>
    <row r="51" s="30" customFormat="1" hidden="1" x14ac:dyDescent="0.3"/>
    <row r="52" s="30" customFormat="1" hidden="1" x14ac:dyDescent="0.3"/>
    <row r="53" s="30" customFormat="1" hidden="1" x14ac:dyDescent="0.3"/>
    <row r="54" s="30" customFormat="1" hidden="1" x14ac:dyDescent="0.3"/>
    <row r="55" s="30" customFormat="1" hidden="1" x14ac:dyDescent="0.3"/>
    <row r="56" s="30" customFormat="1" hidden="1" x14ac:dyDescent="0.3"/>
    <row r="57" s="30" customFormat="1" hidden="1" x14ac:dyDescent="0.3"/>
    <row r="58" s="30" customFormat="1" hidden="1" x14ac:dyDescent="0.3"/>
    <row r="59" s="30" customFormat="1" hidden="1" x14ac:dyDescent="0.3"/>
    <row r="60" s="30" customFormat="1" hidden="1" x14ac:dyDescent="0.3"/>
    <row r="61" s="30" customFormat="1" hidden="1" x14ac:dyDescent="0.3"/>
    <row r="62" s="30" customFormat="1" hidden="1" x14ac:dyDescent="0.3"/>
    <row r="63" s="30" customFormat="1" hidden="1" x14ac:dyDescent="0.3"/>
    <row r="64" s="30" customFormat="1" hidden="1" x14ac:dyDescent="0.3"/>
    <row r="65" s="30" customFormat="1" hidden="1" x14ac:dyDescent="0.3"/>
    <row r="66" s="30" customFormat="1" hidden="1" x14ac:dyDescent="0.3"/>
    <row r="67" s="30" customFormat="1" hidden="1" x14ac:dyDescent="0.3"/>
    <row r="68" s="30" customFormat="1" hidden="1" x14ac:dyDescent="0.3"/>
    <row r="69" s="30" customFormat="1" hidden="1" x14ac:dyDescent="0.3"/>
    <row r="70" s="30" customFormat="1" hidden="1" x14ac:dyDescent="0.3"/>
  </sheetData>
  <dataValidations count="1">
    <dataValidation type="list" allowBlank="1" showInputMessage="1" showErrorMessage="1" sqref="C7" xr:uid="{00000000-0002-0000-0200-000000000000}">
      <formula1>WeekRange</formula1>
    </dataValidation>
  </dataValidations>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C315232F-82B0-4BE7-88F8-3B7FE6414859}">
  <ds:schemaRefs/>
</ds:datastoreItem>
</file>

<file path=customXml/itemProps2.xml><?xml version="1.0" encoding="utf-8"?>
<ds:datastoreItem xmlns:ds="http://schemas.openxmlformats.org/officeDocument/2006/customXml" ds:itemID="{F1597FC4-F96A-41A8-9938-6A80F2D2E529}">
  <ds:schemaRefs>
    <ds:schemaRef ds:uri="http://schemas.microsoft.com/DataMashup"/>
  </ds:schemaRefs>
</ds:datastoreItem>
</file>

<file path=customXml/itemProps3.xml><?xml version="1.0" encoding="utf-8"?>
<ds:datastoreItem xmlns:ds="http://schemas.openxmlformats.org/officeDocument/2006/customXml" ds:itemID="{E8B406D2-B680-48CA-8399-BD0F3A1F008A}">
  <ds:schemaRefs/>
</ds:datastoreItem>
</file>

<file path=customXml/itemProps4.xml><?xml version="1.0" encoding="utf-8"?>
<ds:datastoreItem xmlns:ds="http://schemas.openxmlformats.org/officeDocument/2006/customXml" ds:itemID="{11B518E5-3B73-4FED-BDF7-A0986F5DE420}">
  <ds:schemaRefs/>
</ds:datastoreItem>
</file>

<file path=customXml/itemProps5.xml><?xml version="1.0" encoding="utf-8"?>
<ds:datastoreItem xmlns:ds="http://schemas.openxmlformats.org/officeDocument/2006/customXml" ds:itemID="{E466D945-E887-4CC1-B144-D0EA13432569}">
  <ds:schemaRefs/>
</ds:datastoreItem>
</file>

<file path=customXml/itemProps6.xml><?xml version="1.0" encoding="utf-8"?>
<ds:datastoreItem xmlns:ds="http://schemas.openxmlformats.org/officeDocument/2006/customXml" ds:itemID="{302C173E-7F15-4067-A2C6-44AAF5B838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Expenses</vt:lpstr>
      <vt:lpstr>Weekly Summary</vt:lpstr>
      <vt:lpstr>Executive Overview</vt:lpstr>
      <vt:lpstr>WeekRange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 ACCOUNT 2</dc:creator>
  <cp:lastModifiedBy>Michael Owad</cp:lastModifiedBy>
  <dcterms:created xsi:type="dcterms:W3CDTF">2024-02-13T15:30:53Z</dcterms:created>
  <dcterms:modified xsi:type="dcterms:W3CDTF">2024-02-24T03:41:41Z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8E50E7DFF72343E191E4CAD03158F4ED_11</vt:lpwstr>
  </property>
  <property fmtid="{D5CDD505-2E9C-101B-9397-08002B2CF9AE}" pid="3" name="KSOProductBuildVer">
    <vt:lpwstr>1033-12.2.0.13431</vt:lpwstr>
  </property>
  <property fmtid="{D5CDD505-2E9C-101B-9397-08002B2CF9AE}" pid="4" name="MSIP_Label_defa4170-0d19-0005-0004-bc88714345d2_Enabled">
    <vt:lpwstr>true</vt:lpwstr>
  </property>
  <property fmtid="{D5CDD505-2E9C-101B-9397-08002B2CF9AE}" pid="5" name="MSIP_Label_defa4170-0d19-0005-0004-bc88714345d2_SetDate">
    <vt:lpwstr>2024-02-20T17:05:56Z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ce66aafd-653c-40c0-9127-3a622a9b5d6b</vt:lpwstr>
  </property>
  <property fmtid="{D5CDD505-2E9C-101B-9397-08002B2CF9AE}" pid="9" name="MSIP_Label_defa4170-0d19-0005-0004-bc88714345d2_ActionId">
    <vt:lpwstr>ac35c1c5-1dab-4adf-a429-22f736b33f34</vt:lpwstr>
  </property>
  <property fmtid="{D5CDD505-2E9C-101B-9397-08002B2CF9AE}" pid="10" name="MSIP_Label_defa4170-0d19-0005-0004-bc88714345d2_ContentBits">
    <vt:lpwstr>0</vt:lpwstr>
  </property>
</Properties>
</file>