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Northwestern University\Summer 2018 Quarter\MSDS 456\Assignments\Assignment 2\nba_plus-minus-jump-start-v001\"/>
    </mc:Choice>
  </mc:AlternateContent>
  <xr:revisionPtr revIDLastSave="0" documentId="10_ncr:100000_{076B048A-17ED-408F-8F8D-9775C4E02429}" xr6:coauthVersionLast="31" xr6:coauthVersionMax="31" xr10:uidLastSave="{00000000-0000-0000-0000-000000000000}"/>
  <bookViews>
    <workbookView xWindow="0" yWindow="0" windowWidth="21600" windowHeight="10560" xr2:uid="{BA6EAAA3-6FBA-4D53-B854-5BF60F7233F4}"/>
  </bookViews>
  <sheets>
    <sheet name="76ers Regular Season Roster" sheetId="3" r:id="rId1"/>
    <sheet name="76ers Playoff Rotation" sheetId="4" r:id="rId2"/>
    <sheet name="Celtics Playoff Rotation" sheetId="2" r:id="rId3"/>
    <sheet name="Celtics Regular Season Roster" sheetId="1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2" i="4" l="1"/>
  <c r="G32" i="4"/>
  <c r="C32" i="4"/>
  <c r="R31" i="4"/>
  <c r="R32" i="4" s="1"/>
  <c r="Q31" i="4"/>
  <c r="Q32" i="4" s="1"/>
  <c r="P31" i="4"/>
  <c r="P32" i="4" s="1"/>
  <c r="O31" i="4"/>
  <c r="N31" i="4"/>
  <c r="N32" i="4" s="1"/>
  <c r="M31" i="4"/>
  <c r="M32" i="4" s="1"/>
  <c r="H31" i="4"/>
  <c r="H32" i="4" s="1"/>
  <c r="G31" i="4"/>
  <c r="F31" i="4"/>
  <c r="F32" i="4" s="1"/>
  <c r="E31" i="4"/>
  <c r="E32" i="4" s="1"/>
  <c r="D31" i="4"/>
  <c r="D32" i="4" s="1"/>
  <c r="C31" i="4"/>
  <c r="B31" i="4"/>
  <c r="B32" i="4" s="1"/>
  <c r="O23" i="4"/>
  <c r="G23" i="4"/>
  <c r="C23" i="4"/>
  <c r="R22" i="4"/>
  <c r="R23" i="4" s="1"/>
  <c r="Q22" i="4"/>
  <c r="Q23" i="4" s="1"/>
  <c r="P22" i="4"/>
  <c r="P23" i="4" s="1"/>
  <c r="O22" i="4"/>
  <c r="N22" i="4"/>
  <c r="N23" i="4" s="1"/>
  <c r="M22" i="4"/>
  <c r="M23" i="4" s="1"/>
  <c r="H22" i="4"/>
  <c r="H23" i="4" s="1"/>
  <c r="G22" i="4"/>
  <c r="F22" i="4"/>
  <c r="F23" i="4" s="1"/>
  <c r="E22" i="4"/>
  <c r="E23" i="4" s="1"/>
  <c r="D22" i="4"/>
  <c r="D23" i="4" s="1"/>
  <c r="C22" i="4"/>
  <c r="B22" i="4"/>
  <c r="B23" i="4" s="1"/>
  <c r="R22" i="2"/>
  <c r="R23" i="2" s="1"/>
  <c r="Q22" i="2"/>
  <c r="P22" i="2"/>
  <c r="O22" i="2"/>
  <c r="O23" i="2" s="1"/>
  <c r="N22" i="2"/>
  <c r="N23" i="2" s="1"/>
  <c r="M22" i="2"/>
  <c r="M23" i="2" s="1"/>
  <c r="H22" i="2"/>
  <c r="H23" i="2" s="1"/>
  <c r="G22" i="2"/>
  <c r="G23" i="2" s="1"/>
  <c r="F22" i="2"/>
  <c r="F23" i="2" s="1"/>
  <c r="E22" i="2"/>
  <c r="E23" i="2" s="1"/>
  <c r="D22" i="2"/>
  <c r="D23" i="2" s="1"/>
  <c r="C22" i="2"/>
  <c r="B22" i="2"/>
  <c r="B23" i="2" s="1"/>
  <c r="Q23" i="2"/>
  <c r="P23" i="2"/>
  <c r="C23" i="2"/>
  <c r="R32" i="2"/>
  <c r="Q32" i="2"/>
  <c r="P32" i="2"/>
  <c r="O32" i="2"/>
  <c r="N32" i="2"/>
  <c r="M32" i="2"/>
  <c r="H32" i="2"/>
  <c r="G32" i="2"/>
  <c r="F32" i="2"/>
  <c r="E32" i="2"/>
  <c r="D32" i="2"/>
  <c r="C32" i="2"/>
  <c r="B32" i="2"/>
  <c r="R31" i="2"/>
  <c r="Q31" i="2"/>
  <c r="P31" i="2"/>
  <c r="O31" i="2"/>
  <c r="N31" i="2"/>
  <c r="M31" i="2"/>
  <c r="H31" i="2"/>
  <c r="G31" i="2"/>
  <c r="F31" i="2"/>
  <c r="E31" i="2"/>
  <c r="D31" i="2"/>
  <c r="C31" i="2"/>
  <c r="B31" i="2"/>
  <c r="R13" i="4"/>
  <c r="Q13" i="4"/>
  <c r="P13" i="4"/>
  <c r="O13" i="4"/>
  <c r="N13" i="4"/>
  <c r="M13" i="4"/>
  <c r="H13" i="4"/>
  <c r="G13" i="4"/>
  <c r="F13" i="4"/>
  <c r="E13" i="4"/>
  <c r="D13" i="4"/>
  <c r="C13" i="4"/>
  <c r="B13" i="4"/>
  <c r="R12" i="4"/>
  <c r="Q12" i="4"/>
  <c r="P12" i="4"/>
  <c r="O12" i="4"/>
  <c r="N12" i="4"/>
  <c r="M12" i="4"/>
  <c r="H12" i="4"/>
  <c r="G12" i="4"/>
  <c r="F12" i="4"/>
  <c r="E12" i="4"/>
  <c r="D12" i="4"/>
  <c r="C12" i="4"/>
  <c r="B12" i="4"/>
  <c r="R12" i="2"/>
  <c r="Q12" i="2"/>
  <c r="P12" i="2"/>
  <c r="P13" i="2" s="1"/>
  <c r="O12" i="2"/>
  <c r="O13" i="2" s="1"/>
  <c r="N12" i="2"/>
  <c r="N13" i="2" s="1"/>
  <c r="M12" i="2"/>
  <c r="M13" i="2" s="1"/>
  <c r="H12" i="2"/>
  <c r="H13" i="2" s="1"/>
  <c r="G12" i="2"/>
  <c r="F12" i="2"/>
  <c r="F13" i="2" s="1"/>
  <c r="E12" i="2"/>
  <c r="E13" i="2" s="1"/>
  <c r="D12" i="2"/>
  <c r="R26" i="3"/>
  <c r="R27" i="3" s="1"/>
  <c r="Q26" i="3"/>
  <c r="Q27" i="3" s="1"/>
  <c r="P26" i="3"/>
  <c r="P27" i="3" s="1"/>
  <c r="O26" i="3"/>
  <c r="O27" i="3" s="1"/>
  <c r="N26" i="3"/>
  <c r="N27" i="3" s="1"/>
  <c r="M26" i="3"/>
  <c r="M27" i="3" s="1"/>
  <c r="H26" i="3"/>
  <c r="H27" i="3" s="1"/>
  <c r="G26" i="3"/>
  <c r="G27" i="3" s="1"/>
  <c r="F26" i="3"/>
  <c r="F27" i="3" s="1"/>
  <c r="E26" i="3"/>
  <c r="E27" i="3" s="1"/>
  <c r="D26" i="3"/>
  <c r="D27" i="3" s="1"/>
  <c r="C26" i="3"/>
  <c r="C27" i="3" s="1"/>
  <c r="B26" i="3"/>
  <c r="B27" i="3" s="1"/>
  <c r="R13" i="2"/>
  <c r="Q13" i="2"/>
  <c r="G13" i="2"/>
  <c r="D13" i="2"/>
  <c r="C13" i="2"/>
  <c r="B13" i="2"/>
  <c r="C12" i="2"/>
  <c r="B12" i="2"/>
  <c r="D23" i="1"/>
  <c r="D24" i="1" s="1"/>
  <c r="C23" i="1"/>
  <c r="C24" i="1" s="1"/>
  <c r="B23" i="1"/>
  <c r="B24" i="1" s="1"/>
  <c r="H23" i="1" l="1"/>
  <c r="F23" i="1"/>
  <c r="G23" i="1"/>
  <c r="R23" i="1"/>
  <c r="P23" i="1"/>
  <c r="N23" i="1"/>
  <c r="M23" i="1"/>
  <c r="O23" i="1"/>
  <c r="Q23" i="1"/>
  <c r="E23" i="1"/>
  <c r="E24" i="1" s="1"/>
  <c r="O24" i="1" l="1"/>
  <c r="N24" i="1"/>
  <c r="Q24" i="1"/>
  <c r="P24" i="1"/>
  <c r="G24" i="1"/>
  <c r="R24" i="1"/>
  <c r="F24" i="1"/>
  <c r="M24" i="1"/>
  <c r="H24" i="1"/>
</calcChain>
</file>

<file path=xl/sharedStrings.xml><?xml version="1.0" encoding="utf-8"?>
<sst xmlns="http://schemas.openxmlformats.org/spreadsheetml/2006/main" count="326" uniqueCount="67">
  <si>
    <t>Player</t>
  </si>
  <si>
    <t>Abdel Nader</t>
  </si>
  <si>
    <t>Al Horford</t>
  </si>
  <si>
    <t>Aron Baynes</t>
  </si>
  <si>
    <t>Daniel Theis</t>
  </si>
  <si>
    <t>Gordon Hayward</t>
  </si>
  <si>
    <t>Greg Monroe</t>
  </si>
  <si>
    <t>Guerschon Yabusele</t>
  </si>
  <si>
    <t>Jabari Bird</t>
  </si>
  <si>
    <t>Jarell Eddie</t>
  </si>
  <si>
    <t>Jaylen Brown</t>
  </si>
  <si>
    <t>Jayson Tatum</t>
  </si>
  <si>
    <t>Jonathan Gibson</t>
  </si>
  <si>
    <t>Kadeem Allen</t>
  </si>
  <si>
    <t>Kyrie Irving</t>
  </si>
  <si>
    <t>Marcus Smart</t>
  </si>
  <si>
    <t>Marcus Morris</t>
  </si>
  <si>
    <t>Semi Ojeleye</t>
  </si>
  <si>
    <t>Shane Larkin</t>
  </si>
  <si>
    <t>Terry Rozier</t>
  </si>
  <si>
    <t>Xavier Silas</t>
  </si>
  <si>
    <t>Amir Johnson</t>
  </si>
  <si>
    <t>Ben Simmons</t>
  </si>
  <si>
    <t>Dario Saric</t>
  </si>
  <si>
    <t>Demetrius Jackson</t>
  </si>
  <si>
    <t>Ersan Ilyasova</t>
  </si>
  <si>
    <t>Furkan Korkmaz</t>
  </si>
  <si>
    <t>Jacob Pullen</t>
  </si>
  <si>
    <t>Jahlil Okafor</t>
  </si>
  <si>
    <t>James Michael McAdoo</t>
  </si>
  <si>
    <t>James Young</t>
  </si>
  <si>
    <t>Jerryd Bayless</t>
  </si>
  <si>
    <t>JJ Redick</t>
  </si>
  <si>
    <t>Joel Embiid</t>
  </si>
  <si>
    <t>Justin Anderson</t>
  </si>
  <si>
    <t>Larry Drew II</t>
  </si>
  <si>
    <t>Marco Belinelli</t>
  </si>
  <si>
    <t>Markelle Fultz</t>
  </si>
  <si>
    <t>Nik Stauskas</t>
  </si>
  <si>
    <t>Richaun Holmes</t>
  </si>
  <si>
    <t>Robert Covington</t>
  </si>
  <si>
    <t>TJ McConnell</t>
  </si>
  <si>
    <t>Timothe Luwawu-Caborrot</t>
  </si>
  <si>
    <t>Trevor Booker</t>
  </si>
  <si>
    <t>Average of Totals</t>
  </si>
  <si>
    <t>Totals</t>
  </si>
  <si>
    <t>Avg. Plus-Minus</t>
  </si>
  <si>
    <t>Avg. Seconds Played</t>
  </si>
  <si>
    <t>Avg. Adjusted Plus-Minus</t>
  </si>
  <si>
    <t>Total Plus-Minus</t>
  </si>
  <si>
    <t>Total Adjusted Plus-Minus</t>
  </si>
  <si>
    <t>Total Seconds Played</t>
  </si>
  <si>
    <t>Total Games Played</t>
  </si>
  <si>
    <t>Total Win Probability Adjusted Plus-Minus</t>
  </si>
  <si>
    <t>Total Home Win Probability Adjusted Plus-Minus Change</t>
  </si>
  <si>
    <t>Avg. Home Win Probability Adjusted Plus-Minus Change</t>
  </si>
  <si>
    <t>Avg. Away Win Probability Adjusted Plus-Minus Change</t>
  </si>
  <si>
    <t>Total Away Win Probability Adjusted Plus-Minus Change</t>
  </si>
  <si>
    <t>Boston Celtics Regular Season Roster</t>
  </si>
  <si>
    <t>Boston Celtics 9-Man Playoff Rotation vs Philadelphia 76ers</t>
  </si>
  <si>
    <t>Philadelphia 76ers Regular Season Roster</t>
  </si>
  <si>
    <t>Philadelphia 76ers 9-Man Playoff Rotation vs Boston Celtics</t>
  </si>
  <si>
    <t>Boston Celtics Starting Lineup vs Philadelphia 76ers</t>
  </si>
  <si>
    <t>Boston Celtics Bench vs Philadelphia 76ers</t>
  </si>
  <si>
    <t>Philadelphia 76ers Starting Lineup vs Boston Celtics</t>
  </si>
  <si>
    <t>Philadelphia 76ers Bench vs Boston Celtics</t>
  </si>
  <si>
    <t>Avg. Win Probability Adjusted Plus-Minus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</si>
</sst>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9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0" fillId="0" borderId="8" xfId="0" applyNumberFormat="1" applyFont="1" applyBorder="1" applyAlignment="1">
      <alignment horizontal="center"/>
    </xf>
    <xf numFmtId="2" fontId="0" fillId="0" borderId="11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5" xfId="0" applyFont="1" applyFill="1" applyBorder="1" applyAlignment="1">
      <alignment horizontal="center" wrapText="1"/>
    </xf>
    <xf numFmtId="0" fontId="1" fillId="0" borderId="1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3" xfId="0" applyFont="1" applyBorder="1" applyAlignment="1"/>
    <xf numFmtId="0" fontId="1" fillId="0" borderId="22" xfId="0" applyFont="1" applyBorder="1" applyAlignment="1">
      <alignment horizontal="center" wrapText="1"/>
    </xf>
    <xf numFmtId="0" fontId="1" fillId="0" borderId="23" xfId="0" applyFont="1" applyBorder="1" applyAlignment="1">
      <alignment horizontal="center" wrapText="1"/>
    </xf>
    <xf numFmtId="0" fontId="0" fillId="0" borderId="24" xfId="0" applyFont="1" applyBorder="1" applyAlignment="1">
      <alignment horizontal="center"/>
    </xf>
    <xf numFmtId="2" fontId="2" fillId="0" borderId="25" xfId="0" applyNumberFormat="1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3" xfId="0" applyFont="1" applyBorder="1" applyAlignment="1">
      <alignment horizontal="center" wrapText="1"/>
    </xf>
    <xf numFmtId="0" fontId="0" fillId="0" borderId="26" xfId="0" applyFont="1" applyBorder="1" applyAlignment="1">
      <alignment horizontal="center"/>
    </xf>
    <xf numFmtId="2" fontId="2" fillId="0" borderId="27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911E2-3612-4DA8-9544-886FD50FBAB6}">
  <dimension ref="A1:R27"/>
  <sheetViews>
    <sheetView tabSelected="1" workbookViewId="0">
      <selection activeCell="H4" sqref="H4"/>
    </sheetView>
  </sheetViews>
  <sheetFormatPr defaultRowHeight="14.5" x14ac:dyDescent="0.35"/>
  <cols>
    <col min="1" max="1" width="23.453125" bestFit="1" customWidth="1"/>
    <col min="2" max="2" width="6.54296875" bestFit="1" customWidth="1"/>
    <col min="3" max="3" width="8.36328125" bestFit="1" customWidth="1"/>
    <col min="4" max="4" width="8.81640625" bestFit="1" customWidth="1"/>
    <col min="5" max="6" width="6" bestFit="1" customWidth="1"/>
    <col min="7" max="8" width="8.36328125" bestFit="1" customWidth="1"/>
    <col min="9" max="11" width="8.36328125" customWidth="1"/>
    <col min="12" max="12" width="23.453125" bestFit="1" customWidth="1"/>
    <col min="13" max="13" width="10.08984375" bestFit="1" customWidth="1"/>
    <col min="14" max="14" width="10.453125" bestFit="1" customWidth="1"/>
    <col min="15" max="15" width="9.90625" customWidth="1"/>
    <col min="16" max="16" width="10.08984375" customWidth="1"/>
    <col min="17" max="17" width="9.90625" bestFit="1" customWidth="1"/>
    <col min="18" max="18" width="10.08984375" bestFit="1" customWidth="1"/>
  </cols>
  <sheetData>
    <row r="1" spans="1:18" ht="14.5" customHeight="1" thickBot="1" x14ac:dyDescent="0.4">
      <c r="A1" s="33" t="s">
        <v>60</v>
      </c>
      <c r="B1" s="34"/>
      <c r="C1" s="34"/>
      <c r="D1" s="34"/>
      <c r="E1" s="34"/>
      <c r="F1" s="34"/>
      <c r="G1" s="34"/>
      <c r="H1" s="35"/>
      <c r="I1" s="22"/>
      <c r="J1" s="22"/>
      <c r="K1" s="36"/>
      <c r="L1" s="33" t="s">
        <v>60</v>
      </c>
      <c r="M1" s="34"/>
      <c r="N1" s="34"/>
      <c r="O1" s="34"/>
      <c r="P1" s="34"/>
      <c r="Q1" s="34"/>
      <c r="R1" s="35"/>
    </row>
    <row r="2" spans="1:18" ht="92.5" customHeight="1" thickBot="1" x14ac:dyDescent="0.4">
      <c r="A2" s="4" t="s">
        <v>0</v>
      </c>
      <c r="B2" s="21" t="s">
        <v>52</v>
      </c>
      <c r="C2" s="20" t="s">
        <v>51</v>
      </c>
      <c r="D2" s="20" t="s">
        <v>47</v>
      </c>
      <c r="E2" s="20" t="s">
        <v>49</v>
      </c>
      <c r="F2" s="20" t="s">
        <v>46</v>
      </c>
      <c r="G2" s="20" t="s">
        <v>50</v>
      </c>
      <c r="H2" s="38" t="s">
        <v>48</v>
      </c>
      <c r="I2" s="43"/>
      <c r="J2" s="43"/>
      <c r="K2" s="37"/>
      <c r="L2" s="4" t="s">
        <v>0</v>
      </c>
      <c r="M2" s="20" t="s">
        <v>53</v>
      </c>
      <c r="N2" s="20" t="s">
        <v>66</v>
      </c>
      <c r="O2" s="20" t="s">
        <v>54</v>
      </c>
      <c r="P2" s="20" t="s">
        <v>55</v>
      </c>
      <c r="Q2" s="20" t="s">
        <v>57</v>
      </c>
      <c r="R2" s="38" t="s">
        <v>56</v>
      </c>
    </row>
    <row r="3" spans="1:18" x14ac:dyDescent="0.35">
      <c r="A3" s="5" t="s">
        <v>21</v>
      </c>
      <c r="B3" s="9">
        <v>73</v>
      </c>
      <c r="C3" s="5">
        <v>69328</v>
      </c>
      <c r="D3" s="5">
        <v>949.7</v>
      </c>
      <c r="E3" s="5">
        <v>25</v>
      </c>
      <c r="F3" s="5">
        <v>0.34</v>
      </c>
      <c r="G3" s="5">
        <v>-109.15</v>
      </c>
      <c r="H3" s="5">
        <v>-1.5</v>
      </c>
      <c r="I3" s="5"/>
      <c r="J3" s="5"/>
      <c r="K3" s="5"/>
      <c r="L3" s="5" t="s">
        <v>21</v>
      </c>
      <c r="M3" s="5">
        <v>5014.8</v>
      </c>
      <c r="N3" s="5">
        <v>68.7</v>
      </c>
      <c r="O3" s="5">
        <v>2.38</v>
      </c>
      <c r="P3" s="5">
        <v>0.03</v>
      </c>
      <c r="Q3" s="5">
        <v>-2.38</v>
      </c>
      <c r="R3" s="5">
        <v>-0.03</v>
      </c>
    </row>
    <row r="4" spans="1:18" x14ac:dyDescent="0.35">
      <c r="A4" s="1" t="s">
        <v>22</v>
      </c>
      <c r="B4" s="10">
        <v>80</v>
      </c>
      <c r="C4" s="1">
        <v>161998</v>
      </c>
      <c r="D4" s="1">
        <v>2024.9749999999999</v>
      </c>
      <c r="E4" s="1">
        <v>376</v>
      </c>
      <c r="F4" s="1">
        <v>4.7</v>
      </c>
      <c r="G4" s="1">
        <v>595.66</v>
      </c>
      <c r="H4" s="1">
        <v>7.45</v>
      </c>
      <c r="I4" s="1"/>
      <c r="J4" s="1"/>
      <c r="K4" s="1"/>
      <c r="L4" s="1" t="s">
        <v>22</v>
      </c>
      <c r="M4" s="1">
        <v>11797.06</v>
      </c>
      <c r="N4" s="1">
        <v>147.46</v>
      </c>
      <c r="O4" s="1">
        <v>4.66</v>
      </c>
      <c r="P4" s="1">
        <v>0.06</v>
      </c>
      <c r="Q4" s="1">
        <v>-4.66</v>
      </c>
      <c r="R4" s="1">
        <v>-0.06</v>
      </c>
    </row>
    <row r="5" spans="1:18" x14ac:dyDescent="0.35">
      <c r="A5" s="1" t="s">
        <v>23</v>
      </c>
      <c r="B5" s="10">
        <v>77</v>
      </c>
      <c r="C5" s="1">
        <v>136817</v>
      </c>
      <c r="D5" s="1">
        <v>1776.84</v>
      </c>
      <c r="E5" s="1">
        <v>252</v>
      </c>
      <c r="F5" s="1">
        <v>3.27</v>
      </c>
      <c r="G5" s="1">
        <v>474.97</v>
      </c>
      <c r="H5" s="1">
        <v>6.17</v>
      </c>
      <c r="I5" s="1"/>
      <c r="J5" s="1"/>
      <c r="K5" s="1"/>
      <c r="L5" s="1" t="s">
        <v>23</v>
      </c>
      <c r="M5" s="1">
        <v>9516.2999999999993</v>
      </c>
      <c r="N5" s="1">
        <v>123.59</v>
      </c>
      <c r="O5" s="1">
        <v>7.28</v>
      </c>
      <c r="P5" s="1">
        <v>0.09</v>
      </c>
      <c r="Q5" s="1">
        <v>-7.28</v>
      </c>
      <c r="R5" s="1">
        <v>-0.09</v>
      </c>
    </row>
    <row r="6" spans="1:18" x14ac:dyDescent="0.35">
      <c r="A6" s="1" t="s">
        <v>24</v>
      </c>
      <c r="B6" s="10">
        <v>3</v>
      </c>
      <c r="C6" s="1">
        <v>1045</v>
      </c>
      <c r="D6" s="1">
        <v>348.33</v>
      </c>
      <c r="E6" s="1">
        <v>-13</v>
      </c>
      <c r="F6" s="1">
        <v>-4.33</v>
      </c>
      <c r="G6" s="1">
        <v>-33.76</v>
      </c>
      <c r="H6" s="1">
        <v>-11.25</v>
      </c>
      <c r="I6" s="1"/>
      <c r="J6" s="1"/>
      <c r="K6" s="1"/>
      <c r="L6" s="1" t="s">
        <v>24</v>
      </c>
      <c r="M6" s="1">
        <v>58.89</v>
      </c>
      <c r="N6" s="1">
        <v>19.63</v>
      </c>
      <c r="O6" s="1">
        <v>-0.03</v>
      </c>
      <c r="P6" s="1">
        <v>-0.01</v>
      </c>
      <c r="Q6" s="1">
        <v>0.03</v>
      </c>
      <c r="R6" s="1">
        <v>0.01</v>
      </c>
    </row>
    <row r="7" spans="1:18" x14ac:dyDescent="0.35">
      <c r="A7" s="1" t="s">
        <v>25</v>
      </c>
      <c r="B7" s="10">
        <v>22</v>
      </c>
      <c r="C7" s="1">
        <v>32166</v>
      </c>
      <c r="D7" s="1">
        <v>1462.09</v>
      </c>
      <c r="E7" s="1">
        <v>106</v>
      </c>
      <c r="F7" s="1">
        <v>4.82</v>
      </c>
      <c r="G7" s="1">
        <v>195.1</v>
      </c>
      <c r="H7" s="1">
        <v>8.8699999999999992</v>
      </c>
      <c r="I7" s="1"/>
      <c r="J7" s="1"/>
      <c r="K7" s="1"/>
      <c r="L7" s="1" t="s">
        <v>25</v>
      </c>
      <c r="M7" s="1">
        <v>2573.67</v>
      </c>
      <c r="N7" s="1">
        <v>116.98</v>
      </c>
      <c r="O7" s="1">
        <v>-0.06</v>
      </c>
      <c r="P7" s="1">
        <v>-3.0000000000000001E-3</v>
      </c>
      <c r="Q7" s="1">
        <v>0.06</v>
      </c>
      <c r="R7" s="1">
        <v>3.0000000000000001E-3</v>
      </c>
    </row>
    <row r="8" spans="1:18" x14ac:dyDescent="0.35">
      <c r="A8" s="1" t="s">
        <v>26</v>
      </c>
      <c r="B8" s="10">
        <v>14</v>
      </c>
      <c r="C8" s="1">
        <v>4783</v>
      </c>
      <c r="D8" s="1">
        <v>341.64</v>
      </c>
      <c r="E8" s="1">
        <v>-46</v>
      </c>
      <c r="F8" s="1">
        <v>-3.29</v>
      </c>
      <c r="G8" s="1">
        <v>-428.16</v>
      </c>
      <c r="H8" s="1">
        <v>-30.58</v>
      </c>
      <c r="I8" s="1"/>
      <c r="J8" s="1"/>
      <c r="K8" s="1"/>
      <c r="L8" s="1" t="s">
        <v>26</v>
      </c>
      <c r="M8" s="1">
        <v>337.19</v>
      </c>
      <c r="N8" s="1">
        <v>24.08</v>
      </c>
      <c r="O8" s="1">
        <v>0.05</v>
      </c>
      <c r="P8" s="1">
        <v>4.0000000000000001E-3</v>
      </c>
      <c r="Q8" s="1">
        <v>-0.05</v>
      </c>
      <c r="R8" s="1">
        <v>-4.0000000000000001E-3</v>
      </c>
    </row>
    <row r="9" spans="1:18" x14ac:dyDescent="0.35">
      <c r="A9" s="1" t="s">
        <v>27</v>
      </c>
      <c r="B9" s="10">
        <v>3</v>
      </c>
      <c r="C9" s="1">
        <v>365</v>
      </c>
      <c r="D9" s="1">
        <v>121.67</v>
      </c>
      <c r="E9" s="1">
        <v>0</v>
      </c>
      <c r="F9" s="1">
        <v>0</v>
      </c>
      <c r="G9" s="1">
        <v>0</v>
      </c>
      <c r="H9" s="1">
        <v>0</v>
      </c>
      <c r="I9" s="1"/>
      <c r="J9" s="1"/>
      <c r="K9" s="1"/>
      <c r="L9" s="1" t="s">
        <v>27</v>
      </c>
      <c r="M9" s="1">
        <v>1.1200000000000001</v>
      </c>
      <c r="N9" s="1">
        <v>0.37</v>
      </c>
      <c r="O9" s="1">
        <v>0.01</v>
      </c>
      <c r="P9" s="1">
        <v>2E-3</v>
      </c>
      <c r="Q9" s="1">
        <v>-0.01</v>
      </c>
      <c r="R9" s="1">
        <v>-2E-3</v>
      </c>
    </row>
    <row r="10" spans="1:18" x14ac:dyDescent="0.35">
      <c r="A10" s="1" t="s">
        <v>28</v>
      </c>
      <c r="B10" s="10">
        <v>2</v>
      </c>
      <c r="C10" s="1">
        <v>1517</v>
      </c>
      <c r="D10" s="1">
        <v>758.5</v>
      </c>
      <c r="E10" s="1">
        <v>-20</v>
      </c>
      <c r="F10" s="1">
        <v>-10</v>
      </c>
      <c r="G10" s="1">
        <v>-95.95</v>
      </c>
      <c r="H10" s="1">
        <v>-47.97</v>
      </c>
      <c r="I10" s="1"/>
      <c r="J10" s="1"/>
      <c r="K10" s="1"/>
      <c r="L10" s="1" t="s">
        <v>28</v>
      </c>
      <c r="M10" s="1">
        <v>52.65</v>
      </c>
      <c r="N10" s="1">
        <v>26.32</v>
      </c>
      <c r="O10" s="1">
        <v>0.17</v>
      </c>
      <c r="P10" s="1">
        <v>0.09</v>
      </c>
      <c r="Q10" s="1">
        <v>-0.17</v>
      </c>
      <c r="R10" s="1">
        <v>-0.09</v>
      </c>
    </row>
    <row r="11" spans="1:18" x14ac:dyDescent="0.35">
      <c r="A11" s="1" t="s">
        <v>29</v>
      </c>
      <c r="B11" s="10">
        <v>3</v>
      </c>
      <c r="C11" s="1">
        <v>1077</v>
      </c>
      <c r="D11" s="1">
        <v>359</v>
      </c>
      <c r="E11" s="1">
        <v>1</v>
      </c>
      <c r="F11" s="1">
        <v>0.33</v>
      </c>
      <c r="G11" s="1">
        <v>5.98</v>
      </c>
      <c r="H11" s="1">
        <v>1.99</v>
      </c>
      <c r="I11" s="1"/>
      <c r="J11" s="1"/>
      <c r="K11" s="1"/>
      <c r="L11" s="1" t="s">
        <v>29</v>
      </c>
      <c r="M11" s="1">
        <v>1.63</v>
      </c>
      <c r="N11" s="1">
        <v>0.54</v>
      </c>
      <c r="O11" s="1">
        <v>0.01</v>
      </c>
      <c r="P11" s="1">
        <v>4.0000000000000001E-3</v>
      </c>
      <c r="Q11" s="1">
        <v>-0.01</v>
      </c>
      <c r="R11" s="1">
        <v>-4.0000000000000001E-3</v>
      </c>
    </row>
    <row r="12" spans="1:18" x14ac:dyDescent="0.35">
      <c r="A12" s="1" t="s">
        <v>30</v>
      </c>
      <c r="B12" s="10">
        <v>6</v>
      </c>
      <c r="C12" s="1">
        <v>3666</v>
      </c>
      <c r="D12" s="1">
        <v>611</v>
      </c>
      <c r="E12" s="1">
        <v>-26</v>
      </c>
      <c r="F12" s="1">
        <v>-4.33</v>
      </c>
      <c r="G12" s="1">
        <v>-47.1</v>
      </c>
      <c r="H12" s="1">
        <v>-7.85</v>
      </c>
      <c r="I12" s="1"/>
      <c r="J12" s="1"/>
      <c r="K12" s="1"/>
      <c r="L12" s="1" t="s">
        <v>30</v>
      </c>
      <c r="M12" s="1">
        <v>146.4</v>
      </c>
      <c r="N12" s="1">
        <v>24.4</v>
      </c>
      <c r="O12" s="1">
        <v>0.16</v>
      </c>
      <c r="P12" s="1">
        <v>0.03</v>
      </c>
      <c r="Q12" s="1">
        <v>-0.16</v>
      </c>
      <c r="R12" s="1">
        <v>-0.03</v>
      </c>
    </row>
    <row r="13" spans="1:18" x14ac:dyDescent="0.35">
      <c r="A13" s="1" t="s">
        <v>31</v>
      </c>
      <c r="B13" s="10">
        <v>39</v>
      </c>
      <c r="C13" s="1">
        <v>55470</v>
      </c>
      <c r="D13" s="1">
        <v>1422.31</v>
      </c>
      <c r="E13" s="1">
        <v>-73</v>
      </c>
      <c r="F13" s="1">
        <v>-1.87</v>
      </c>
      <c r="G13" s="1">
        <v>-227.44</v>
      </c>
      <c r="H13" s="1">
        <v>-5.83</v>
      </c>
      <c r="I13" s="1"/>
      <c r="J13" s="1"/>
      <c r="K13" s="1"/>
      <c r="L13" s="1" t="s">
        <v>31</v>
      </c>
      <c r="M13" s="1">
        <v>4091.09</v>
      </c>
      <c r="N13" s="1">
        <v>104.9</v>
      </c>
      <c r="O13" s="1">
        <v>-2.2999999999999998</v>
      </c>
      <c r="P13" s="1">
        <v>-0.06</v>
      </c>
      <c r="Q13" s="1">
        <v>2.2999999999999998</v>
      </c>
      <c r="R13" s="1">
        <v>0.06</v>
      </c>
    </row>
    <row r="14" spans="1:18" x14ac:dyDescent="0.35">
      <c r="A14" s="1" t="s">
        <v>32</v>
      </c>
      <c r="B14" s="10">
        <v>69</v>
      </c>
      <c r="C14" s="1">
        <v>125256</v>
      </c>
      <c r="D14" s="1">
        <v>1815.3</v>
      </c>
      <c r="E14" s="1">
        <v>291</v>
      </c>
      <c r="F14" s="1">
        <v>4.22</v>
      </c>
      <c r="G14" s="1">
        <v>585.69000000000005</v>
      </c>
      <c r="H14" s="1">
        <v>8.49</v>
      </c>
      <c r="I14" s="1"/>
      <c r="J14" s="1"/>
      <c r="K14" s="1"/>
      <c r="L14" s="1" t="s">
        <v>32</v>
      </c>
      <c r="M14" s="1">
        <v>8951.6299999999992</v>
      </c>
      <c r="N14" s="1">
        <v>129.72999999999999</v>
      </c>
      <c r="O14" s="1">
        <v>5.0199999999999996</v>
      </c>
      <c r="P14" s="1">
        <v>7.0000000000000007E-2</v>
      </c>
      <c r="Q14" s="1">
        <v>-5.0199999999999996</v>
      </c>
      <c r="R14" s="1">
        <v>-7.0000000000000007E-2</v>
      </c>
    </row>
    <row r="15" spans="1:18" x14ac:dyDescent="0.35">
      <c r="A15" s="1" t="s">
        <v>33</v>
      </c>
      <c r="B15" s="10">
        <v>62</v>
      </c>
      <c r="C15" s="1">
        <v>112686</v>
      </c>
      <c r="D15" s="1">
        <v>1817.52</v>
      </c>
      <c r="E15" s="1">
        <v>450</v>
      </c>
      <c r="F15" s="1">
        <v>7.26</v>
      </c>
      <c r="G15" s="1">
        <v>795.13</v>
      </c>
      <c r="H15" s="1">
        <v>12.82</v>
      </c>
      <c r="I15" s="1"/>
      <c r="J15" s="1"/>
      <c r="K15" s="1"/>
      <c r="L15" s="1" t="s">
        <v>33</v>
      </c>
      <c r="M15" s="1">
        <v>7905.02</v>
      </c>
      <c r="N15" s="1">
        <v>127.5</v>
      </c>
      <c r="O15" s="1">
        <v>3.88</v>
      </c>
      <c r="P15" s="1">
        <v>0.06</v>
      </c>
      <c r="Q15" s="1">
        <v>-3.88</v>
      </c>
      <c r="R15" s="1">
        <v>-0.06</v>
      </c>
    </row>
    <row r="16" spans="1:18" x14ac:dyDescent="0.35">
      <c r="A16" s="1" t="s">
        <v>34</v>
      </c>
      <c r="B16" s="10">
        <v>38</v>
      </c>
      <c r="C16" s="1">
        <v>31110</v>
      </c>
      <c r="D16" s="1">
        <v>818.68</v>
      </c>
      <c r="E16" s="1">
        <v>-81</v>
      </c>
      <c r="F16" s="1">
        <v>-2.13</v>
      </c>
      <c r="G16" s="1">
        <v>-403.6</v>
      </c>
      <c r="H16" s="1">
        <v>-10.62</v>
      </c>
      <c r="I16" s="1"/>
      <c r="J16" s="1"/>
      <c r="K16" s="1"/>
      <c r="L16" s="1" t="s">
        <v>34</v>
      </c>
      <c r="M16" s="1">
        <v>1924.05</v>
      </c>
      <c r="N16" s="1">
        <v>50.63</v>
      </c>
      <c r="O16" s="1">
        <v>1.06</v>
      </c>
      <c r="P16" s="1">
        <v>0.03</v>
      </c>
      <c r="Q16" s="1">
        <v>-1.06</v>
      </c>
      <c r="R16" s="1">
        <v>-0.03</v>
      </c>
    </row>
    <row r="17" spans="1:18" x14ac:dyDescent="0.35">
      <c r="A17" s="1" t="s">
        <v>35</v>
      </c>
      <c r="B17" s="10">
        <v>3</v>
      </c>
      <c r="C17" s="1">
        <v>875</v>
      </c>
      <c r="D17" s="1">
        <v>291.67</v>
      </c>
      <c r="E17" s="1">
        <v>-6</v>
      </c>
      <c r="F17" s="1">
        <v>-2</v>
      </c>
      <c r="G17" s="1">
        <v>-42.38</v>
      </c>
      <c r="H17" s="1">
        <v>-14.13</v>
      </c>
      <c r="I17" s="1"/>
      <c r="J17" s="1"/>
      <c r="K17" s="1"/>
      <c r="L17" s="1" t="s">
        <v>35</v>
      </c>
      <c r="M17" s="1">
        <v>30.37</v>
      </c>
      <c r="N17" s="1">
        <v>10.119999999999999</v>
      </c>
      <c r="O17" s="1">
        <v>-0.05</v>
      </c>
      <c r="P17" s="1">
        <v>-0.02</v>
      </c>
      <c r="Q17" s="1">
        <v>0.05</v>
      </c>
      <c r="R17" s="1">
        <v>0.02</v>
      </c>
    </row>
    <row r="18" spans="1:18" x14ac:dyDescent="0.35">
      <c r="A18" s="1" t="s">
        <v>36</v>
      </c>
      <c r="B18" s="10">
        <v>27</v>
      </c>
      <c r="C18" s="1">
        <v>42864</v>
      </c>
      <c r="D18" s="1">
        <v>1587.56</v>
      </c>
      <c r="E18" s="1">
        <v>171</v>
      </c>
      <c r="F18" s="1">
        <v>6.33</v>
      </c>
      <c r="G18" s="1">
        <v>309.43</v>
      </c>
      <c r="H18" s="1">
        <v>11.46</v>
      </c>
      <c r="I18" s="1"/>
      <c r="J18" s="1"/>
      <c r="K18" s="1"/>
      <c r="L18" s="1" t="s">
        <v>36</v>
      </c>
      <c r="M18" s="1">
        <v>3312.73</v>
      </c>
      <c r="N18" s="1">
        <v>122.69</v>
      </c>
      <c r="O18" s="1">
        <v>-0.22</v>
      </c>
      <c r="P18" s="1">
        <v>-0.01</v>
      </c>
      <c r="Q18" s="1">
        <v>0.22</v>
      </c>
      <c r="R18" s="1">
        <v>0.01</v>
      </c>
    </row>
    <row r="19" spans="1:18" x14ac:dyDescent="0.35">
      <c r="A19" s="1" t="s">
        <v>37</v>
      </c>
      <c r="B19" s="10">
        <v>14</v>
      </c>
      <c r="C19" s="1">
        <v>15142</v>
      </c>
      <c r="D19" s="1">
        <v>1081.57</v>
      </c>
      <c r="E19" s="1">
        <v>22</v>
      </c>
      <c r="F19" s="1">
        <v>1.57</v>
      </c>
      <c r="G19" s="1">
        <v>80.680000000000007</v>
      </c>
      <c r="H19" s="1">
        <v>5.76</v>
      </c>
      <c r="I19" s="1"/>
      <c r="J19" s="1"/>
      <c r="K19" s="1"/>
      <c r="L19" s="1" t="s">
        <v>37</v>
      </c>
      <c r="M19" s="1">
        <v>998.25</v>
      </c>
      <c r="N19" s="1">
        <v>71.3</v>
      </c>
      <c r="O19" s="1">
        <v>1.26</v>
      </c>
      <c r="P19" s="1">
        <v>0.09</v>
      </c>
      <c r="Q19" s="1">
        <v>-1.26</v>
      </c>
      <c r="R19" s="1">
        <v>-0.09</v>
      </c>
    </row>
    <row r="20" spans="1:18" x14ac:dyDescent="0.35">
      <c r="A20" s="1" t="s">
        <v>38</v>
      </c>
      <c r="B20" s="10">
        <v>6</v>
      </c>
      <c r="C20" s="1">
        <v>2694</v>
      </c>
      <c r="D20" s="1">
        <v>449</v>
      </c>
      <c r="E20" s="1">
        <v>-14</v>
      </c>
      <c r="F20" s="1">
        <v>-2.33</v>
      </c>
      <c r="G20" s="1">
        <v>-134.04</v>
      </c>
      <c r="H20" s="1">
        <v>-22.34</v>
      </c>
      <c r="I20" s="1"/>
      <c r="J20" s="1"/>
      <c r="K20" s="1"/>
      <c r="L20" s="1" t="s">
        <v>38</v>
      </c>
      <c r="M20" s="1">
        <v>171.06</v>
      </c>
      <c r="N20" s="1">
        <v>28.51</v>
      </c>
      <c r="O20" s="1">
        <v>0.05</v>
      </c>
      <c r="P20" s="1">
        <v>0.01</v>
      </c>
      <c r="Q20" s="1">
        <v>-0.05</v>
      </c>
      <c r="R20" s="1">
        <v>-0.01</v>
      </c>
    </row>
    <row r="21" spans="1:18" x14ac:dyDescent="0.35">
      <c r="A21" s="1" t="s">
        <v>39</v>
      </c>
      <c r="B21" s="10">
        <v>48</v>
      </c>
      <c r="C21" s="1">
        <v>44772</v>
      </c>
      <c r="D21" s="1">
        <v>932.75</v>
      </c>
      <c r="E21" s="1">
        <v>-32</v>
      </c>
      <c r="F21" s="1">
        <v>-0.67</v>
      </c>
      <c r="G21" s="1">
        <v>-364.9</v>
      </c>
      <c r="H21" s="1">
        <v>-7.6</v>
      </c>
      <c r="I21" s="1"/>
      <c r="J21" s="1"/>
      <c r="K21" s="1"/>
      <c r="L21" s="1" t="s">
        <v>39</v>
      </c>
      <c r="M21" s="1">
        <v>3139.96</v>
      </c>
      <c r="N21" s="1">
        <v>65.41</v>
      </c>
      <c r="O21" s="1">
        <v>0.7</v>
      </c>
      <c r="P21" s="1">
        <v>0.01</v>
      </c>
      <c r="Q21" s="1">
        <v>-0.7</v>
      </c>
      <c r="R21" s="1">
        <v>-0.01</v>
      </c>
    </row>
    <row r="22" spans="1:18" x14ac:dyDescent="0.35">
      <c r="A22" s="1" t="s">
        <v>40</v>
      </c>
      <c r="B22" s="10">
        <v>79</v>
      </c>
      <c r="C22" s="1">
        <v>149477</v>
      </c>
      <c r="D22" s="1">
        <v>1892.11</v>
      </c>
      <c r="E22" s="1">
        <v>533</v>
      </c>
      <c r="F22" s="1">
        <v>6.75</v>
      </c>
      <c r="G22" s="1">
        <v>852.29</v>
      </c>
      <c r="H22" s="1">
        <v>10.79</v>
      </c>
      <c r="I22" s="1"/>
      <c r="J22" s="1"/>
      <c r="K22" s="1"/>
      <c r="L22" s="1" t="s">
        <v>40</v>
      </c>
      <c r="M22" s="1">
        <v>10576.42</v>
      </c>
      <c r="N22" s="1">
        <v>133.88</v>
      </c>
      <c r="O22" s="1">
        <v>5.66</v>
      </c>
      <c r="P22" s="1">
        <v>7.0000000000000007E-2</v>
      </c>
      <c r="Q22" s="1">
        <v>-5.66</v>
      </c>
      <c r="R22" s="1">
        <v>-7.0000000000000007E-2</v>
      </c>
    </row>
    <row r="23" spans="1:18" x14ac:dyDescent="0.35">
      <c r="A23" s="1" t="s">
        <v>41</v>
      </c>
      <c r="B23" s="10">
        <v>75</v>
      </c>
      <c r="C23" s="1">
        <v>101273</v>
      </c>
      <c r="D23" s="1">
        <v>1350.31</v>
      </c>
      <c r="E23" s="1">
        <v>-64</v>
      </c>
      <c r="F23" s="1">
        <v>-0.85</v>
      </c>
      <c r="G23" s="1">
        <v>-358.56</v>
      </c>
      <c r="H23" s="1">
        <v>-4.78</v>
      </c>
      <c r="I23" s="1"/>
      <c r="J23" s="1"/>
      <c r="K23" s="1"/>
      <c r="L23" s="1" t="s">
        <v>41</v>
      </c>
      <c r="M23" s="1">
        <v>7638.79</v>
      </c>
      <c r="N23" s="1">
        <v>101.85</v>
      </c>
      <c r="O23" s="1">
        <v>2.3199999999999998</v>
      </c>
      <c r="P23" s="1">
        <v>0.03</v>
      </c>
      <c r="Q23" s="1">
        <v>-2.3199999999999998</v>
      </c>
      <c r="R23" s="1">
        <v>-0.03</v>
      </c>
    </row>
    <row r="24" spans="1:18" x14ac:dyDescent="0.35">
      <c r="A24" s="1" t="s">
        <v>42</v>
      </c>
      <c r="B24" s="10">
        <v>52</v>
      </c>
      <c r="C24" s="1">
        <v>48379</v>
      </c>
      <c r="D24" s="1">
        <v>930.37</v>
      </c>
      <c r="E24" s="1">
        <v>-21</v>
      </c>
      <c r="F24" s="1">
        <v>-0.4</v>
      </c>
      <c r="G24" s="1">
        <v>-43.76</v>
      </c>
      <c r="H24" s="1">
        <v>-0.84</v>
      </c>
      <c r="I24" s="1"/>
      <c r="J24" s="1"/>
      <c r="K24" s="1"/>
      <c r="L24" s="1" t="s">
        <v>42</v>
      </c>
      <c r="M24" s="1">
        <v>3487.02</v>
      </c>
      <c r="N24" s="1">
        <v>67.06</v>
      </c>
      <c r="O24" s="1">
        <v>3.11</v>
      </c>
      <c r="P24" s="1">
        <v>0.06</v>
      </c>
      <c r="Q24" s="1">
        <v>-3.11</v>
      </c>
      <c r="R24" s="1">
        <v>-0.06</v>
      </c>
    </row>
    <row r="25" spans="1:18" ht="15" thickBot="1" x14ac:dyDescent="0.4">
      <c r="A25" s="3" t="s">
        <v>43</v>
      </c>
      <c r="B25" s="13">
        <v>33</v>
      </c>
      <c r="C25" s="3">
        <v>29640</v>
      </c>
      <c r="D25" s="3">
        <v>898.18</v>
      </c>
      <c r="E25" s="3">
        <v>-46</v>
      </c>
      <c r="F25" s="3">
        <v>-1.39</v>
      </c>
      <c r="G25" s="3">
        <v>-158</v>
      </c>
      <c r="H25" s="3">
        <v>-4.79</v>
      </c>
      <c r="I25" s="3"/>
      <c r="J25" s="3"/>
      <c r="K25" s="3"/>
      <c r="L25" s="3" t="s">
        <v>43</v>
      </c>
      <c r="M25" s="3">
        <v>1920.74</v>
      </c>
      <c r="N25" s="3">
        <v>58.2</v>
      </c>
      <c r="O25" s="3">
        <v>1.63</v>
      </c>
      <c r="P25" s="3">
        <v>0.05</v>
      </c>
      <c r="Q25" s="3">
        <v>-1.63</v>
      </c>
      <c r="R25" s="3">
        <v>-0.05</v>
      </c>
    </row>
    <row r="26" spans="1:18" x14ac:dyDescent="0.35">
      <c r="A26" s="6" t="s">
        <v>45</v>
      </c>
      <c r="B26" s="16">
        <f t="shared" ref="B26:R26" si="0">SUM(B3:B25)</f>
        <v>828</v>
      </c>
      <c r="C26" s="15">
        <f t="shared" si="0"/>
        <v>1172400</v>
      </c>
      <c r="D26" s="17">
        <f t="shared" si="0"/>
        <v>24041.075000000001</v>
      </c>
      <c r="E26" s="15">
        <f t="shared" si="0"/>
        <v>1785</v>
      </c>
      <c r="F26" s="15">
        <f t="shared" si="0"/>
        <v>6.0000000000000009</v>
      </c>
      <c r="G26" s="15">
        <f t="shared" si="0"/>
        <v>1448.1299999999999</v>
      </c>
      <c r="H26" s="41">
        <f t="shared" si="0"/>
        <v>-96.279999999999987</v>
      </c>
      <c r="I26" s="44"/>
      <c r="J26" s="44"/>
      <c r="K26" s="39"/>
      <c r="L26" s="6" t="s">
        <v>45</v>
      </c>
      <c r="M26" s="15">
        <f t="shared" si="0"/>
        <v>83646.840000000011</v>
      </c>
      <c r="N26" s="15">
        <f t="shared" si="0"/>
        <v>1623.8499999999997</v>
      </c>
      <c r="O26" s="15">
        <f t="shared" si="0"/>
        <v>36.75</v>
      </c>
      <c r="P26" s="17">
        <f t="shared" si="0"/>
        <v>0.68700000000000006</v>
      </c>
      <c r="Q26" s="15">
        <f t="shared" si="0"/>
        <v>-36.75</v>
      </c>
      <c r="R26" s="18">
        <f t="shared" si="0"/>
        <v>-0.68700000000000006</v>
      </c>
    </row>
    <row r="27" spans="1:18" ht="15" thickBot="1" x14ac:dyDescent="0.4">
      <c r="A27" s="7" t="s">
        <v>44</v>
      </c>
      <c r="B27" s="28">
        <f t="shared" ref="B27:R27" si="1">AVERAGE(B26/23)</f>
        <v>36</v>
      </c>
      <c r="C27" s="24">
        <f t="shared" si="1"/>
        <v>50973.913043478264</v>
      </c>
      <c r="D27" s="24">
        <f t="shared" si="1"/>
        <v>1045.2641304347826</v>
      </c>
      <c r="E27" s="27">
        <f t="shared" si="1"/>
        <v>77.608695652173907</v>
      </c>
      <c r="F27" s="24">
        <f t="shared" si="1"/>
        <v>0.26086956521739135</v>
      </c>
      <c r="G27" s="24">
        <f t="shared" si="1"/>
        <v>62.962173913043472</v>
      </c>
      <c r="H27" s="26">
        <f t="shared" si="1"/>
        <v>-4.1860869565217387</v>
      </c>
      <c r="I27" s="45"/>
      <c r="J27" s="45"/>
      <c r="K27" s="40"/>
      <c r="L27" s="7" t="s">
        <v>44</v>
      </c>
      <c r="M27" s="24">
        <f t="shared" si="1"/>
        <v>3636.8191304347829</v>
      </c>
      <c r="N27" s="24">
        <f t="shared" si="1"/>
        <v>70.602173913043458</v>
      </c>
      <c r="O27" s="24">
        <f t="shared" si="1"/>
        <v>1.5978260869565217</v>
      </c>
      <c r="P27" s="24">
        <f t="shared" si="1"/>
        <v>2.9869565217391307E-2</v>
      </c>
      <c r="Q27" s="24">
        <f t="shared" si="1"/>
        <v>-1.5978260869565217</v>
      </c>
      <c r="R27" s="19">
        <f t="shared" si="1"/>
        <v>-2.9869565217391307E-2</v>
      </c>
    </row>
  </sheetData>
  <mergeCells count="2">
    <mergeCell ref="A1:H1"/>
    <mergeCell ref="L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01504-C679-49C5-BDB9-E83536A7AD67}">
  <dimension ref="A1:R32"/>
  <sheetViews>
    <sheetView topLeftCell="K13" workbookViewId="0">
      <selection activeCell="L25" sqref="L25:R32"/>
    </sheetView>
  </sheetViews>
  <sheetFormatPr defaultRowHeight="14.5" x14ac:dyDescent="0.35"/>
  <cols>
    <col min="1" max="1" width="15.36328125" bestFit="1" customWidth="1"/>
    <col min="2" max="2" width="6.54296875" bestFit="1" customWidth="1"/>
    <col min="3" max="3" width="9.36328125" bestFit="1" customWidth="1"/>
    <col min="5" max="5" width="6.36328125" bestFit="1" customWidth="1"/>
    <col min="6" max="6" width="6" bestFit="1" customWidth="1"/>
    <col min="7" max="8" width="8.36328125" bestFit="1" customWidth="1"/>
    <col min="9" max="11" width="8.36328125" customWidth="1"/>
    <col min="12" max="12" width="15.36328125" bestFit="1" customWidth="1"/>
    <col min="13" max="13" width="9.90625" customWidth="1"/>
    <col min="14" max="14" width="10.453125" customWidth="1"/>
    <col min="15" max="15" width="10.08984375" customWidth="1"/>
    <col min="16" max="16" width="10.08984375" bestFit="1" customWidth="1"/>
    <col min="17" max="17" width="10.08984375" customWidth="1"/>
    <col min="18" max="18" width="10.08984375" bestFit="1" customWidth="1"/>
  </cols>
  <sheetData>
    <row r="1" spans="1:18" ht="15" thickBot="1" x14ac:dyDescent="0.4">
      <c r="A1" s="33" t="s">
        <v>61</v>
      </c>
      <c r="B1" s="34"/>
      <c r="C1" s="34"/>
      <c r="D1" s="34"/>
      <c r="E1" s="34"/>
      <c r="F1" s="34"/>
      <c r="G1" s="34"/>
      <c r="H1" s="35"/>
      <c r="I1" s="22"/>
      <c r="J1" s="22"/>
      <c r="K1" s="36"/>
      <c r="L1" s="33" t="s">
        <v>61</v>
      </c>
      <c r="M1" s="34"/>
      <c r="N1" s="34"/>
      <c r="O1" s="34"/>
      <c r="P1" s="34"/>
      <c r="Q1" s="34"/>
      <c r="R1" s="35"/>
    </row>
    <row r="2" spans="1:18" ht="92.5" customHeight="1" thickBot="1" x14ac:dyDescent="0.4">
      <c r="A2" s="4" t="s">
        <v>0</v>
      </c>
      <c r="B2" s="21" t="s">
        <v>52</v>
      </c>
      <c r="C2" s="20" t="s">
        <v>51</v>
      </c>
      <c r="D2" s="20" t="s">
        <v>47</v>
      </c>
      <c r="E2" s="20" t="s">
        <v>49</v>
      </c>
      <c r="F2" s="20" t="s">
        <v>46</v>
      </c>
      <c r="G2" s="20" t="s">
        <v>50</v>
      </c>
      <c r="H2" s="38" t="s">
        <v>48</v>
      </c>
      <c r="I2" s="43"/>
      <c r="J2" s="43"/>
      <c r="K2" s="37"/>
      <c r="L2" s="4" t="s">
        <v>0</v>
      </c>
      <c r="M2" s="20" t="s">
        <v>53</v>
      </c>
      <c r="N2" s="20" t="s">
        <v>66</v>
      </c>
      <c r="O2" s="20" t="s">
        <v>54</v>
      </c>
      <c r="P2" s="20" t="s">
        <v>55</v>
      </c>
      <c r="Q2" s="20" t="s">
        <v>57</v>
      </c>
      <c r="R2" s="38" t="s">
        <v>56</v>
      </c>
    </row>
    <row r="3" spans="1:18" x14ac:dyDescent="0.35">
      <c r="A3" s="5" t="s">
        <v>21</v>
      </c>
      <c r="B3" s="9">
        <v>73</v>
      </c>
      <c r="C3" s="5">
        <v>69328</v>
      </c>
      <c r="D3" s="5">
        <v>949.7</v>
      </c>
      <c r="E3" s="5">
        <v>25</v>
      </c>
      <c r="F3" s="5">
        <v>0.34</v>
      </c>
      <c r="G3" s="5">
        <v>-109.15</v>
      </c>
      <c r="H3" s="5">
        <v>-1.5</v>
      </c>
      <c r="I3" s="5"/>
      <c r="J3" s="5"/>
      <c r="K3" s="5"/>
      <c r="L3" s="5" t="s">
        <v>21</v>
      </c>
      <c r="M3" s="5">
        <v>5014.8</v>
      </c>
      <c r="N3" s="5">
        <v>68.7</v>
      </c>
      <c r="O3" s="5">
        <v>2.38</v>
      </c>
      <c r="P3" s="5">
        <v>0.03</v>
      </c>
      <c r="Q3" s="5">
        <v>-2.38</v>
      </c>
      <c r="R3" s="5">
        <v>-0.03</v>
      </c>
    </row>
    <row r="4" spans="1:18" x14ac:dyDescent="0.35">
      <c r="A4" s="1" t="s">
        <v>22</v>
      </c>
      <c r="B4" s="10">
        <v>80</v>
      </c>
      <c r="C4" s="1">
        <v>161998</v>
      </c>
      <c r="D4" s="1">
        <v>2024.9749999999999</v>
      </c>
      <c r="E4" s="1">
        <v>376</v>
      </c>
      <c r="F4" s="1">
        <v>4.7</v>
      </c>
      <c r="G4" s="1">
        <v>595.66</v>
      </c>
      <c r="H4" s="1">
        <v>7.45</v>
      </c>
      <c r="I4" s="1"/>
      <c r="J4" s="1"/>
      <c r="K4" s="1"/>
      <c r="L4" s="1" t="s">
        <v>22</v>
      </c>
      <c r="M4" s="1">
        <v>11797.06</v>
      </c>
      <c r="N4" s="1">
        <v>147.46</v>
      </c>
      <c r="O4" s="1">
        <v>4.66</v>
      </c>
      <c r="P4" s="1">
        <v>0.06</v>
      </c>
      <c r="Q4" s="1">
        <v>-4.66</v>
      </c>
      <c r="R4" s="1">
        <v>-0.06</v>
      </c>
    </row>
    <row r="5" spans="1:18" x14ac:dyDescent="0.35">
      <c r="A5" s="1" t="s">
        <v>23</v>
      </c>
      <c r="B5" s="10">
        <v>77</v>
      </c>
      <c r="C5" s="1">
        <v>136817</v>
      </c>
      <c r="D5" s="1">
        <v>1776.84</v>
      </c>
      <c r="E5" s="1">
        <v>252</v>
      </c>
      <c r="F5" s="1">
        <v>3.27</v>
      </c>
      <c r="G5" s="1">
        <v>474.97</v>
      </c>
      <c r="H5" s="1">
        <v>6.17</v>
      </c>
      <c r="I5" s="1"/>
      <c r="J5" s="1"/>
      <c r="K5" s="1"/>
      <c r="L5" s="1" t="s">
        <v>23</v>
      </c>
      <c r="M5" s="1">
        <v>9516.2999999999993</v>
      </c>
      <c r="N5" s="1">
        <v>123.59</v>
      </c>
      <c r="O5" s="1">
        <v>7.28</v>
      </c>
      <c r="P5" s="1">
        <v>0.09</v>
      </c>
      <c r="Q5" s="1">
        <v>-7.28</v>
      </c>
      <c r="R5" s="1">
        <v>-0.09</v>
      </c>
    </row>
    <row r="6" spans="1:18" x14ac:dyDescent="0.35">
      <c r="A6" s="1" t="s">
        <v>25</v>
      </c>
      <c r="B6" s="10">
        <v>22</v>
      </c>
      <c r="C6" s="1">
        <v>32166</v>
      </c>
      <c r="D6" s="1">
        <v>1462.09</v>
      </c>
      <c r="E6" s="1">
        <v>106</v>
      </c>
      <c r="F6" s="1">
        <v>4.82</v>
      </c>
      <c r="G6" s="1">
        <v>195.1</v>
      </c>
      <c r="H6" s="1">
        <v>8.8699999999999992</v>
      </c>
      <c r="I6" s="1"/>
      <c r="J6" s="1"/>
      <c r="K6" s="1"/>
      <c r="L6" s="1" t="s">
        <v>25</v>
      </c>
      <c r="M6" s="1">
        <v>2573.67</v>
      </c>
      <c r="N6" s="1">
        <v>116.98</v>
      </c>
      <c r="O6" s="1">
        <v>-0.06</v>
      </c>
      <c r="P6" s="1">
        <v>-3.0000000000000001E-3</v>
      </c>
      <c r="Q6" s="1">
        <v>0.06</v>
      </c>
      <c r="R6" s="1">
        <v>3.0000000000000001E-3</v>
      </c>
    </row>
    <row r="7" spans="1:18" x14ac:dyDescent="0.35">
      <c r="A7" s="1" t="s">
        <v>32</v>
      </c>
      <c r="B7" s="10">
        <v>69</v>
      </c>
      <c r="C7" s="1">
        <v>125256</v>
      </c>
      <c r="D7" s="1">
        <v>1815.3</v>
      </c>
      <c r="E7" s="1">
        <v>291</v>
      </c>
      <c r="F7" s="1">
        <v>4.22</v>
      </c>
      <c r="G7" s="1">
        <v>585.69000000000005</v>
      </c>
      <c r="H7" s="1">
        <v>8.49</v>
      </c>
      <c r="I7" s="1"/>
      <c r="J7" s="1"/>
      <c r="K7" s="1"/>
      <c r="L7" s="1" t="s">
        <v>32</v>
      </c>
      <c r="M7" s="1">
        <v>8951.6299999999992</v>
      </c>
      <c r="N7" s="1">
        <v>129.72999999999999</v>
      </c>
      <c r="O7" s="1">
        <v>5.0199999999999996</v>
      </c>
      <c r="P7" s="1">
        <v>7.0000000000000007E-2</v>
      </c>
      <c r="Q7" s="1">
        <v>-5.0199999999999996</v>
      </c>
      <c r="R7" s="1">
        <v>-7.0000000000000007E-2</v>
      </c>
    </row>
    <row r="8" spans="1:18" x14ac:dyDescent="0.35">
      <c r="A8" s="1" t="s">
        <v>33</v>
      </c>
      <c r="B8" s="10">
        <v>62</v>
      </c>
      <c r="C8" s="1">
        <v>112686</v>
      </c>
      <c r="D8" s="1">
        <v>1817.52</v>
      </c>
      <c r="E8" s="1">
        <v>450</v>
      </c>
      <c r="F8" s="1">
        <v>7.26</v>
      </c>
      <c r="G8" s="1">
        <v>795.13</v>
      </c>
      <c r="H8" s="1">
        <v>12.82</v>
      </c>
      <c r="I8" s="1"/>
      <c r="J8" s="1"/>
      <c r="K8" s="1"/>
      <c r="L8" s="1" t="s">
        <v>33</v>
      </c>
      <c r="M8" s="1">
        <v>7905.02</v>
      </c>
      <c r="N8" s="1">
        <v>127.5</v>
      </c>
      <c r="O8" s="1">
        <v>3.88</v>
      </c>
      <c r="P8" s="1">
        <v>0.06</v>
      </c>
      <c r="Q8" s="1">
        <v>-3.88</v>
      </c>
      <c r="R8" s="1">
        <v>-0.06</v>
      </c>
    </row>
    <row r="9" spans="1:18" x14ac:dyDescent="0.35">
      <c r="A9" s="1" t="s">
        <v>36</v>
      </c>
      <c r="B9" s="10">
        <v>27</v>
      </c>
      <c r="C9" s="1">
        <v>42864</v>
      </c>
      <c r="D9" s="1">
        <v>1587.56</v>
      </c>
      <c r="E9" s="1">
        <v>171</v>
      </c>
      <c r="F9" s="1">
        <v>6.33</v>
      </c>
      <c r="G9" s="1">
        <v>309.43</v>
      </c>
      <c r="H9" s="1">
        <v>11.46</v>
      </c>
      <c r="I9" s="1"/>
      <c r="J9" s="1"/>
      <c r="K9" s="1"/>
      <c r="L9" s="1" t="s">
        <v>36</v>
      </c>
      <c r="M9" s="1">
        <v>3312.73</v>
      </c>
      <c r="N9" s="1">
        <v>122.69</v>
      </c>
      <c r="O9" s="1">
        <v>-0.22</v>
      </c>
      <c r="P9" s="1">
        <v>-0.01</v>
      </c>
      <c r="Q9" s="1">
        <v>0.22</v>
      </c>
      <c r="R9" s="1">
        <v>0.01</v>
      </c>
    </row>
    <row r="10" spans="1:18" x14ac:dyDescent="0.35">
      <c r="A10" s="1" t="s">
        <v>40</v>
      </c>
      <c r="B10" s="10">
        <v>79</v>
      </c>
      <c r="C10" s="1">
        <v>149477</v>
      </c>
      <c r="D10" s="1">
        <v>1892.11</v>
      </c>
      <c r="E10" s="1">
        <v>533</v>
      </c>
      <c r="F10" s="1">
        <v>6.75</v>
      </c>
      <c r="G10" s="1">
        <v>852.29</v>
      </c>
      <c r="H10" s="1">
        <v>10.79</v>
      </c>
      <c r="I10" s="1"/>
      <c r="J10" s="1"/>
      <c r="K10" s="1"/>
      <c r="L10" s="1" t="s">
        <v>40</v>
      </c>
      <c r="M10" s="1">
        <v>10576.42</v>
      </c>
      <c r="N10" s="1">
        <v>133.88</v>
      </c>
      <c r="O10" s="1">
        <v>5.66</v>
      </c>
      <c r="P10" s="1">
        <v>7.0000000000000007E-2</v>
      </c>
      <c r="Q10" s="1">
        <v>-5.66</v>
      </c>
      <c r="R10" s="1">
        <v>-7.0000000000000007E-2</v>
      </c>
    </row>
    <row r="11" spans="1:18" ht="15" thickBot="1" x14ac:dyDescent="0.4">
      <c r="A11" s="1" t="s">
        <v>41</v>
      </c>
      <c r="B11" s="10">
        <v>75</v>
      </c>
      <c r="C11" s="1">
        <v>101273</v>
      </c>
      <c r="D11" s="1">
        <v>1350.31</v>
      </c>
      <c r="E11" s="1">
        <v>-64</v>
      </c>
      <c r="F11" s="1">
        <v>-0.85</v>
      </c>
      <c r="G11" s="1">
        <v>-358.56</v>
      </c>
      <c r="H11" s="1">
        <v>-4.78</v>
      </c>
      <c r="I11" s="1"/>
      <c r="J11" s="1"/>
      <c r="K11" s="1"/>
      <c r="L11" s="1" t="s">
        <v>41</v>
      </c>
      <c r="M11" s="1">
        <v>7638.79</v>
      </c>
      <c r="N11" s="1">
        <v>101.85</v>
      </c>
      <c r="O11" s="1">
        <v>2.3199999999999998</v>
      </c>
      <c r="P11" s="1">
        <v>0.03</v>
      </c>
      <c r="Q11" s="1">
        <v>-2.3199999999999998</v>
      </c>
      <c r="R11" s="1">
        <v>-0.03</v>
      </c>
    </row>
    <row r="12" spans="1:18" x14ac:dyDescent="0.35">
      <c r="A12" s="6" t="s">
        <v>45</v>
      </c>
      <c r="B12" s="15">
        <f t="shared" ref="B12:R12" si="0">SUM(B3:B11)</f>
        <v>564</v>
      </c>
      <c r="C12" s="15">
        <f t="shared" si="0"/>
        <v>931865</v>
      </c>
      <c r="D12" s="15">
        <f t="shared" si="0"/>
        <v>14676.405000000001</v>
      </c>
      <c r="E12" s="15">
        <f t="shared" si="0"/>
        <v>2140</v>
      </c>
      <c r="F12" s="15">
        <f t="shared" si="0"/>
        <v>36.839999999999996</v>
      </c>
      <c r="G12" s="15">
        <f t="shared" si="0"/>
        <v>3340.56</v>
      </c>
      <c r="H12" s="41">
        <f t="shared" si="0"/>
        <v>59.77000000000001</v>
      </c>
      <c r="I12" s="44"/>
      <c r="J12" s="44"/>
      <c r="K12" s="39"/>
      <c r="L12" s="6" t="s">
        <v>45</v>
      </c>
      <c r="M12" s="17">
        <f t="shared" si="0"/>
        <v>67286.42</v>
      </c>
      <c r="N12" s="17">
        <f t="shared" si="0"/>
        <v>1072.3800000000001</v>
      </c>
      <c r="O12" s="17">
        <f t="shared" si="0"/>
        <v>30.92</v>
      </c>
      <c r="P12" s="17">
        <f t="shared" si="0"/>
        <v>0.39700000000000002</v>
      </c>
      <c r="Q12" s="17">
        <f t="shared" si="0"/>
        <v>-30.92</v>
      </c>
      <c r="R12" s="18">
        <f t="shared" si="0"/>
        <v>-0.39700000000000002</v>
      </c>
    </row>
    <row r="13" spans="1:18" ht="15" thickBot="1" x14ac:dyDescent="0.4">
      <c r="A13" s="7" t="s">
        <v>44</v>
      </c>
      <c r="B13" s="27">
        <f t="shared" ref="B13:R13" si="1">AVERAGE(B12/9)</f>
        <v>62.666666666666664</v>
      </c>
      <c r="C13" s="24">
        <f t="shared" si="1"/>
        <v>103540.55555555556</v>
      </c>
      <c r="D13" s="24">
        <f t="shared" si="1"/>
        <v>1630.7116666666668</v>
      </c>
      <c r="E13" s="24">
        <f t="shared" si="1"/>
        <v>237.77777777777777</v>
      </c>
      <c r="F13" s="24">
        <f t="shared" si="1"/>
        <v>4.0933333333333328</v>
      </c>
      <c r="G13" s="24">
        <f t="shared" si="1"/>
        <v>371.17333333333335</v>
      </c>
      <c r="H13" s="26">
        <f t="shared" si="1"/>
        <v>6.6411111111111119</v>
      </c>
      <c r="I13" s="45"/>
      <c r="J13" s="45"/>
      <c r="K13" s="40"/>
      <c r="L13" s="7" t="s">
        <v>44</v>
      </c>
      <c r="M13" s="24">
        <f t="shared" si="1"/>
        <v>7476.2688888888888</v>
      </c>
      <c r="N13" s="24">
        <f t="shared" si="1"/>
        <v>119.15333333333335</v>
      </c>
      <c r="O13" s="24">
        <f t="shared" si="1"/>
        <v>3.4355555555555557</v>
      </c>
      <c r="P13" s="24">
        <f t="shared" si="1"/>
        <v>4.4111111111111115E-2</v>
      </c>
      <c r="Q13" s="24">
        <f t="shared" si="1"/>
        <v>-3.4355555555555557</v>
      </c>
      <c r="R13" s="26">
        <f t="shared" si="1"/>
        <v>-4.4111111111111115E-2</v>
      </c>
    </row>
    <row r="14" spans="1:18" ht="15" thickBot="1" x14ac:dyDescent="0.4"/>
    <row r="15" spans="1:18" ht="15" thickBot="1" x14ac:dyDescent="0.4">
      <c r="A15" s="33" t="s">
        <v>64</v>
      </c>
      <c r="B15" s="34"/>
      <c r="C15" s="34"/>
      <c r="D15" s="34"/>
      <c r="E15" s="34"/>
      <c r="F15" s="34"/>
      <c r="G15" s="34"/>
      <c r="H15" s="35"/>
      <c r="I15" s="22"/>
      <c r="J15" s="22"/>
      <c r="K15" s="36"/>
      <c r="L15" s="33" t="s">
        <v>64</v>
      </c>
      <c r="M15" s="34"/>
      <c r="N15" s="34"/>
      <c r="O15" s="34"/>
      <c r="P15" s="34"/>
      <c r="Q15" s="34"/>
      <c r="R15" s="35"/>
    </row>
    <row r="16" spans="1:18" ht="92.5" customHeight="1" thickBot="1" x14ac:dyDescent="0.4">
      <c r="A16" s="4" t="s">
        <v>0</v>
      </c>
      <c r="B16" s="21" t="s">
        <v>52</v>
      </c>
      <c r="C16" s="20" t="s">
        <v>51</v>
      </c>
      <c r="D16" s="20" t="s">
        <v>47</v>
      </c>
      <c r="E16" s="20" t="s">
        <v>49</v>
      </c>
      <c r="F16" s="20" t="s">
        <v>46</v>
      </c>
      <c r="G16" s="20" t="s">
        <v>50</v>
      </c>
      <c r="H16" s="38" t="s">
        <v>48</v>
      </c>
      <c r="I16" s="43"/>
      <c r="J16" s="43"/>
      <c r="K16" s="37"/>
      <c r="L16" s="4" t="s">
        <v>0</v>
      </c>
      <c r="M16" s="20" t="s">
        <v>53</v>
      </c>
      <c r="N16" s="20" t="s">
        <v>66</v>
      </c>
      <c r="O16" s="20" t="s">
        <v>54</v>
      </c>
      <c r="P16" s="20" t="s">
        <v>55</v>
      </c>
      <c r="Q16" s="20" t="s">
        <v>57</v>
      </c>
      <c r="R16" s="38" t="s">
        <v>56</v>
      </c>
    </row>
    <row r="17" spans="1:18" x14ac:dyDescent="0.35">
      <c r="A17" s="1" t="s">
        <v>22</v>
      </c>
      <c r="B17" s="10">
        <v>80</v>
      </c>
      <c r="C17" s="1">
        <v>161998</v>
      </c>
      <c r="D17" s="1">
        <v>2024.9749999999999</v>
      </c>
      <c r="E17" s="1">
        <v>376</v>
      </c>
      <c r="F17" s="1">
        <v>4.7</v>
      </c>
      <c r="G17" s="1">
        <v>595.66</v>
      </c>
      <c r="H17" s="1">
        <v>7.45</v>
      </c>
      <c r="I17" s="1"/>
      <c r="J17" s="1"/>
      <c r="K17" s="1"/>
      <c r="L17" s="1" t="s">
        <v>22</v>
      </c>
      <c r="M17" s="1">
        <v>11797.06</v>
      </c>
      <c r="N17" s="1">
        <v>147.46</v>
      </c>
      <c r="O17" s="1">
        <v>4.66</v>
      </c>
      <c r="P17" s="1">
        <v>0.06</v>
      </c>
      <c r="Q17" s="1">
        <v>-4.66</v>
      </c>
      <c r="R17" s="1">
        <v>-0.06</v>
      </c>
    </row>
    <row r="18" spans="1:18" x14ac:dyDescent="0.35">
      <c r="A18" s="1" t="s">
        <v>23</v>
      </c>
      <c r="B18" s="10">
        <v>77</v>
      </c>
      <c r="C18" s="1">
        <v>136817</v>
      </c>
      <c r="D18" s="1">
        <v>1776.84</v>
      </c>
      <c r="E18" s="1">
        <v>252</v>
      </c>
      <c r="F18" s="1">
        <v>3.27</v>
      </c>
      <c r="G18" s="1">
        <v>474.97</v>
      </c>
      <c r="H18" s="1">
        <v>6.17</v>
      </c>
      <c r="I18" s="1"/>
      <c r="J18" s="1"/>
      <c r="K18" s="1"/>
      <c r="L18" s="1" t="s">
        <v>23</v>
      </c>
      <c r="M18" s="1">
        <v>9516.2999999999993</v>
      </c>
      <c r="N18" s="1">
        <v>123.59</v>
      </c>
      <c r="O18" s="1">
        <v>7.28</v>
      </c>
      <c r="P18" s="1">
        <v>0.09</v>
      </c>
      <c r="Q18" s="1">
        <v>-7.28</v>
      </c>
      <c r="R18" s="1">
        <v>-0.09</v>
      </c>
    </row>
    <row r="19" spans="1:18" x14ac:dyDescent="0.35">
      <c r="A19" s="1" t="s">
        <v>32</v>
      </c>
      <c r="B19" s="10">
        <v>69</v>
      </c>
      <c r="C19" s="1">
        <v>125256</v>
      </c>
      <c r="D19" s="1">
        <v>1815.3</v>
      </c>
      <c r="E19" s="1">
        <v>291</v>
      </c>
      <c r="F19" s="1">
        <v>4.22</v>
      </c>
      <c r="G19" s="1">
        <v>585.69000000000005</v>
      </c>
      <c r="H19" s="1">
        <v>8.49</v>
      </c>
      <c r="I19" s="1"/>
      <c r="J19" s="1"/>
      <c r="K19" s="1"/>
      <c r="L19" s="1" t="s">
        <v>32</v>
      </c>
      <c r="M19" s="1">
        <v>8951.6299999999992</v>
      </c>
      <c r="N19" s="1">
        <v>129.72999999999999</v>
      </c>
      <c r="O19" s="1">
        <v>5.0199999999999996</v>
      </c>
      <c r="P19" s="1">
        <v>7.0000000000000007E-2</v>
      </c>
      <c r="Q19" s="1">
        <v>-5.0199999999999996</v>
      </c>
      <c r="R19" s="1">
        <v>-7.0000000000000007E-2</v>
      </c>
    </row>
    <row r="20" spans="1:18" x14ac:dyDescent="0.35">
      <c r="A20" s="1" t="s">
        <v>33</v>
      </c>
      <c r="B20" s="10">
        <v>62</v>
      </c>
      <c r="C20" s="1">
        <v>112686</v>
      </c>
      <c r="D20" s="1">
        <v>1817.52</v>
      </c>
      <c r="E20" s="1">
        <v>450</v>
      </c>
      <c r="F20" s="1">
        <v>7.26</v>
      </c>
      <c r="G20" s="1">
        <v>795.13</v>
      </c>
      <c r="H20" s="1">
        <v>12.82</v>
      </c>
      <c r="I20" s="1"/>
      <c r="J20" s="1"/>
      <c r="K20" s="1"/>
      <c r="L20" s="1" t="s">
        <v>33</v>
      </c>
      <c r="M20" s="1">
        <v>7905.02</v>
      </c>
      <c r="N20" s="1">
        <v>127.5</v>
      </c>
      <c r="O20" s="1">
        <v>3.88</v>
      </c>
      <c r="P20" s="1">
        <v>0.06</v>
      </c>
      <c r="Q20" s="1">
        <v>-3.88</v>
      </c>
      <c r="R20" s="1">
        <v>-0.06</v>
      </c>
    </row>
    <row r="21" spans="1:18" ht="15" thickBot="1" x14ac:dyDescent="0.4">
      <c r="A21" s="1" t="s">
        <v>40</v>
      </c>
      <c r="B21" s="10">
        <v>79</v>
      </c>
      <c r="C21" s="1">
        <v>149477</v>
      </c>
      <c r="D21" s="1">
        <v>1892.11</v>
      </c>
      <c r="E21" s="1">
        <v>533</v>
      </c>
      <c r="F21" s="1">
        <v>6.75</v>
      </c>
      <c r="G21" s="1">
        <v>852.29</v>
      </c>
      <c r="H21" s="1">
        <v>10.79</v>
      </c>
      <c r="I21" s="1"/>
      <c r="J21" s="1"/>
      <c r="K21" s="1"/>
      <c r="L21" s="1" t="s">
        <v>40</v>
      </c>
      <c r="M21" s="1">
        <v>10576.42</v>
      </c>
      <c r="N21" s="1">
        <v>133.88</v>
      </c>
      <c r="O21" s="1">
        <v>5.66</v>
      </c>
      <c r="P21" s="1">
        <v>7.0000000000000007E-2</v>
      </c>
      <c r="Q21" s="1">
        <v>-5.66</v>
      </c>
      <c r="R21" s="1">
        <v>-7.0000000000000007E-2</v>
      </c>
    </row>
    <row r="22" spans="1:18" x14ac:dyDescent="0.35">
      <c r="A22" s="6" t="s">
        <v>45</v>
      </c>
      <c r="B22" s="15">
        <f t="shared" ref="B22:R22" si="2">SUM(B17:B21)</f>
        <v>367</v>
      </c>
      <c r="C22" s="15">
        <f t="shared" si="2"/>
        <v>686234</v>
      </c>
      <c r="D22" s="15">
        <f t="shared" si="2"/>
        <v>9326.7450000000008</v>
      </c>
      <c r="E22" s="15">
        <f t="shared" si="2"/>
        <v>1902</v>
      </c>
      <c r="F22" s="15">
        <f t="shared" si="2"/>
        <v>26.200000000000003</v>
      </c>
      <c r="G22" s="15">
        <f t="shared" si="2"/>
        <v>3303.7400000000002</v>
      </c>
      <c r="H22" s="41">
        <f t="shared" si="2"/>
        <v>45.72</v>
      </c>
      <c r="I22" s="44"/>
      <c r="J22" s="44"/>
      <c r="K22" s="39"/>
      <c r="L22" s="6" t="s">
        <v>45</v>
      </c>
      <c r="M22" s="17">
        <f t="shared" si="2"/>
        <v>48746.429999999993</v>
      </c>
      <c r="N22" s="17">
        <f t="shared" si="2"/>
        <v>662.16</v>
      </c>
      <c r="O22" s="17">
        <f t="shared" si="2"/>
        <v>26.5</v>
      </c>
      <c r="P22" s="17">
        <f t="shared" si="2"/>
        <v>0.35000000000000003</v>
      </c>
      <c r="Q22" s="17">
        <f t="shared" si="2"/>
        <v>-26.5</v>
      </c>
      <c r="R22" s="18">
        <f t="shared" si="2"/>
        <v>-0.35000000000000003</v>
      </c>
    </row>
    <row r="23" spans="1:18" ht="15" thickBot="1" x14ac:dyDescent="0.4">
      <c r="A23" s="7" t="s">
        <v>44</v>
      </c>
      <c r="B23" s="25">
        <f t="shared" ref="B23:R23" si="3">AVERAGE(B22/5)</f>
        <v>73.400000000000006</v>
      </c>
      <c r="C23" s="23">
        <f t="shared" si="3"/>
        <v>137246.79999999999</v>
      </c>
      <c r="D23" s="24">
        <f t="shared" si="3"/>
        <v>1865.3490000000002</v>
      </c>
      <c r="E23" s="23">
        <f t="shared" si="3"/>
        <v>380.4</v>
      </c>
      <c r="F23" s="24">
        <f t="shared" si="3"/>
        <v>5.24</v>
      </c>
      <c r="G23" s="24">
        <f t="shared" si="3"/>
        <v>660.74800000000005</v>
      </c>
      <c r="H23" s="26">
        <f t="shared" si="3"/>
        <v>9.1440000000000001</v>
      </c>
      <c r="I23" s="45"/>
      <c r="J23" s="45"/>
      <c r="K23" s="40"/>
      <c r="L23" s="7" t="s">
        <v>44</v>
      </c>
      <c r="M23" s="24">
        <f t="shared" si="3"/>
        <v>9749.2859999999982</v>
      </c>
      <c r="N23" s="24">
        <f t="shared" si="3"/>
        <v>132.43199999999999</v>
      </c>
      <c r="O23" s="24">
        <f t="shared" si="3"/>
        <v>5.3</v>
      </c>
      <c r="P23" s="24">
        <f t="shared" si="3"/>
        <v>7.0000000000000007E-2</v>
      </c>
      <c r="Q23" s="24">
        <f t="shared" si="3"/>
        <v>-5.3</v>
      </c>
      <c r="R23" s="26">
        <f t="shared" si="3"/>
        <v>-7.0000000000000007E-2</v>
      </c>
    </row>
    <row r="24" spans="1:18" ht="15" thickBot="1" x14ac:dyDescent="0.4"/>
    <row r="25" spans="1:18" ht="15" thickBot="1" x14ac:dyDescent="0.4">
      <c r="A25" s="33" t="s">
        <v>65</v>
      </c>
      <c r="B25" s="34"/>
      <c r="C25" s="34"/>
      <c r="D25" s="34"/>
      <c r="E25" s="34"/>
      <c r="F25" s="34"/>
      <c r="G25" s="34"/>
      <c r="H25" s="35"/>
      <c r="I25" s="22"/>
      <c r="J25" s="22"/>
      <c r="K25" s="36"/>
      <c r="L25" s="33" t="s">
        <v>65</v>
      </c>
      <c r="M25" s="34"/>
      <c r="N25" s="34"/>
      <c r="O25" s="34"/>
      <c r="P25" s="34"/>
      <c r="Q25" s="34"/>
      <c r="R25" s="35"/>
    </row>
    <row r="26" spans="1:18" ht="92.5" customHeight="1" thickBot="1" x14ac:dyDescent="0.4">
      <c r="A26" s="4" t="s">
        <v>0</v>
      </c>
      <c r="B26" s="21" t="s">
        <v>52</v>
      </c>
      <c r="C26" s="20" t="s">
        <v>51</v>
      </c>
      <c r="D26" s="20" t="s">
        <v>47</v>
      </c>
      <c r="E26" s="20" t="s">
        <v>49</v>
      </c>
      <c r="F26" s="20" t="s">
        <v>46</v>
      </c>
      <c r="G26" s="20" t="s">
        <v>50</v>
      </c>
      <c r="H26" s="38" t="s">
        <v>48</v>
      </c>
      <c r="I26" s="43"/>
      <c r="J26" s="43"/>
      <c r="K26" s="37"/>
      <c r="L26" s="4" t="s">
        <v>0</v>
      </c>
      <c r="M26" s="20" t="s">
        <v>53</v>
      </c>
      <c r="N26" s="20" t="s">
        <v>66</v>
      </c>
      <c r="O26" s="20" t="s">
        <v>54</v>
      </c>
      <c r="P26" s="20" t="s">
        <v>55</v>
      </c>
      <c r="Q26" s="20" t="s">
        <v>57</v>
      </c>
      <c r="R26" s="38" t="s">
        <v>56</v>
      </c>
    </row>
    <row r="27" spans="1:18" x14ac:dyDescent="0.35">
      <c r="A27" s="5" t="s">
        <v>21</v>
      </c>
      <c r="B27" s="9">
        <v>73</v>
      </c>
      <c r="C27" s="5">
        <v>69328</v>
      </c>
      <c r="D27" s="5">
        <v>949.7</v>
      </c>
      <c r="E27" s="5">
        <v>25</v>
      </c>
      <c r="F27" s="5">
        <v>0.34</v>
      </c>
      <c r="G27" s="5">
        <v>-109.15</v>
      </c>
      <c r="H27" s="5">
        <v>-1.5</v>
      </c>
      <c r="I27" s="5"/>
      <c r="J27" s="5"/>
      <c r="K27" s="5"/>
      <c r="L27" s="5" t="s">
        <v>21</v>
      </c>
      <c r="M27" s="5">
        <v>5014.8</v>
      </c>
      <c r="N27" s="5">
        <v>68.7</v>
      </c>
      <c r="O27" s="5">
        <v>2.38</v>
      </c>
      <c r="P27" s="5">
        <v>0.03</v>
      </c>
      <c r="Q27" s="5">
        <v>-2.38</v>
      </c>
      <c r="R27" s="5">
        <v>-0.03</v>
      </c>
    </row>
    <row r="28" spans="1:18" x14ac:dyDescent="0.35">
      <c r="A28" s="1" t="s">
        <v>25</v>
      </c>
      <c r="B28" s="10">
        <v>22</v>
      </c>
      <c r="C28" s="1">
        <v>32166</v>
      </c>
      <c r="D28" s="1">
        <v>1462.09</v>
      </c>
      <c r="E28" s="1">
        <v>106</v>
      </c>
      <c r="F28" s="1">
        <v>4.82</v>
      </c>
      <c r="G28" s="1">
        <v>195.1</v>
      </c>
      <c r="H28" s="1">
        <v>8.8699999999999992</v>
      </c>
      <c r="I28" s="1"/>
      <c r="J28" s="1"/>
      <c r="K28" s="1"/>
      <c r="L28" s="1" t="s">
        <v>25</v>
      </c>
      <c r="M28" s="1">
        <v>2573.67</v>
      </c>
      <c r="N28" s="1">
        <v>116.98</v>
      </c>
      <c r="O28" s="1">
        <v>-0.06</v>
      </c>
      <c r="P28" s="1">
        <v>-3.0000000000000001E-3</v>
      </c>
      <c r="Q28" s="1">
        <v>0.06</v>
      </c>
      <c r="R28" s="1">
        <v>3.0000000000000001E-3</v>
      </c>
    </row>
    <row r="29" spans="1:18" x14ac:dyDescent="0.35">
      <c r="A29" s="1" t="s">
        <v>36</v>
      </c>
      <c r="B29" s="10">
        <v>27</v>
      </c>
      <c r="C29" s="1">
        <v>42864</v>
      </c>
      <c r="D29" s="1">
        <v>1587.56</v>
      </c>
      <c r="E29" s="1">
        <v>171</v>
      </c>
      <c r="F29" s="1">
        <v>6.33</v>
      </c>
      <c r="G29" s="1">
        <v>309.43</v>
      </c>
      <c r="H29" s="1">
        <v>11.46</v>
      </c>
      <c r="I29" s="1"/>
      <c r="J29" s="1"/>
      <c r="K29" s="1"/>
      <c r="L29" s="1" t="s">
        <v>36</v>
      </c>
      <c r="M29" s="1">
        <v>3312.73</v>
      </c>
      <c r="N29" s="1">
        <v>122.69</v>
      </c>
      <c r="O29" s="1">
        <v>-0.22</v>
      </c>
      <c r="P29" s="1">
        <v>-0.01</v>
      </c>
      <c r="Q29" s="1">
        <v>0.22</v>
      </c>
      <c r="R29" s="1">
        <v>0.01</v>
      </c>
    </row>
    <row r="30" spans="1:18" ht="15" thickBot="1" x14ac:dyDescent="0.4">
      <c r="A30" s="1" t="s">
        <v>41</v>
      </c>
      <c r="B30" s="10">
        <v>75</v>
      </c>
      <c r="C30" s="1">
        <v>101273</v>
      </c>
      <c r="D30" s="1">
        <v>1350.31</v>
      </c>
      <c r="E30" s="1">
        <v>-64</v>
      </c>
      <c r="F30" s="1">
        <v>-0.85</v>
      </c>
      <c r="G30" s="1">
        <v>-358.56</v>
      </c>
      <c r="H30" s="1">
        <v>-4.78</v>
      </c>
      <c r="I30" s="1"/>
      <c r="J30" s="1"/>
      <c r="K30" s="1"/>
      <c r="L30" s="1" t="s">
        <v>41</v>
      </c>
      <c r="M30" s="1">
        <v>7638.79</v>
      </c>
      <c r="N30" s="1">
        <v>101.85</v>
      </c>
      <c r="O30" s="1">
        <v>2.3199999999999998</v>
      </c>
      <c r="P30" s="1">
        <v>0.03</v>
      </c>
      <c r="Q30" s="1">
        <v>-2.3199999999999998</v>
      </c>
      <c r="R30" s="1">
        <v>-0.03</v>
      </c>
    </row>
    <row r="31" spans="1:18" x14ac:dyDescent="0.35">
      <c r="A31" s="6" t="s">
        <v>45</v>
      </c>
      <c r="B31" s="15">
        <f t="shared" ref="B31:R31" si="4">SUM(B27:B30)</f>
        <v>197</v>
      </c>
      <c r="C31" s="15">
        <f t="shared" si="4"/>
        <v>245631</v>
      </c>
      <c r="D31" s="15">
        <f t="shared" si="4"/>
        <v>5349.66</v>
      </c>
      <c r="E31" s="15">
        <f t="shared" si="4"/>
        <v>238</v>
      </c>
      <c r="F31" s="15">
        <f t="shared" si="4"/>
        <v>10.64</v>
      </c>
      <c r="G31" s="15">
        <f t="shared" si="4"/>
        <v>36.819999999999993</v>
      </c>
      <c r="H31" s="41">
        <f t="shared" si="4"/>
        <v>14.049999999999997</v>
      </c>
      <c r="I31" s="44"/>
      <c r="J31" s="44"/>
      <c r="K31" s="39"/>
      <c r="L31" s="6" t="s">
        <v>45</v>
      </c>
      <c r="M31" s="17">
        <f t="shared" si="4"/>
        <v>18539.990000000002</v>
      </c>
      <c r="N31" s="17">
        <f t="shared" si="4"/>
        <v>410.22</v>
      </c>
      <c r="O31" s="17">
        <f t="shared" si="4"/>
        <v>4.42</v>
      </c>
      <c r="P31" s="17">
        <f t="shared" si="4"/>
        <v>4.7E-2</v>
      </c>
      <c r="Q31" s="17">
        <f t="shared" si="4"/>
        <v>-4.42</v>
      </c>
      <c r="R31" s="18">
        <f t="shared" si="4"/>
        <v>-4.7E-2</v>
      </c>
    </row>
    <row r="32" spans="1:18" ht="15" thickBot="1" x14ac:dyDescent="0.4">
      <c r="A32" s="7" t="s">
        <v>44</v>
      </c>
      <c r="B32" s="25">
        <f t="shared" ref="B32:R32" si="5">AVERAGE(B31/4)</f>
        <v>49.25</v>
      </c>
      <c r="C32" s="23">
        <f t="shared" si="5"/>
        <v>61407.75</v>
      </c>
      <c r="D32" s="24">
        <f t="shared" si="5"/>
        <v>1337.415</v>
      </c>
      <c r="E32" s="23">
        <f t="shared" si="5"/>
        <v>59.5</v>
      </c>
      <c r="F32" s="24">
        <f t="shared" si="5"/>
        <v>2.66</v>
      </c>
      <c r="G32" s="24">
        <f t="shared" si="5"/>
        <v>9.2049999999999983</v>
      </c>
      <c r="H32" s="26">
        <f t="shared" si="5"/>
        <v>3.5124999999999993</v>
      </c>
      <c r="I32" s="45"/>
      <c r="J32" s="45"/>
      <c r="K32" s="40"/>
      <c r="L32" s="7" t="s">
        <v>44</v>
      </c>
      <c r="M32" s="24">
        <f t="shared" si="5"/>
        <v>4634.9975000000004</v>
      </c>
      <c r="N32" s="24">
        <f t="shared" si="5"/>
        <v>102.55500000000001</v>
      </c>
      <c r="O32" s="24">
        <f t="shared" si="5"/>
        <v>1.105</v>
      </c>
      <c r="P32" s="24">
        <f t="shared" si="5"/>
        <v>1.175E-2</v>
      </c>
      <c r="Q32" s="24">
        <f t="shared" si="5"/>
        <v>-1.105</v>
      </c>
      <c r="R32" s="26">
        <f t="shared" si="5"/>
        <v>-1.175E-2</v>
      </c>
    </row>
  </sheetData>
  <mergeCells count="6">
    <mergeCell ref="A1:H1"/>
    <mergeCell ref="L1:R1"/>
    <mergeCell ref="L15:R15"/>
    <mergeCell ref="A15:H15"/>
    <mergeCell ref="A25:H25"/>
    <mergeCell ref="L25:R2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5F4FE-338B-42DC-81BD-C6AEBA8E86D2}">
  <dimension ref="A1:R32"/>
  <sheetViews>
    <sheetView topLeftCell="K19" workbookViewId="0">
      <selection activeCell="K33" sqref="K33:K34"/>
    </sheetView>
  </sheetViews>
  <sheetFormatPr defaultRowHeight="14.5" x14ac:dyDescent="0.35"/>
  <cols>
    <col min="1" max="1" width="15.36328125" bestFit="1" customWidth="1"/>
    <col min="2" max="2" width="6.54296875" bestFit="1" customWidth="1"/>
    <col min="3" max="3" width="7.81640625" bestFit="1" customWidth="1"/>
    <col min="4" max="4" width="8.81640625" bestFit="1" customWidth="1"/>
    <col min="5" max="5" width="6" bestFit="1" customWidth="1"/>
    <col min="6" max="6" width="8.26953125" bestFit="1" customWidth="1"/>
    <col min="7" max="8" width="8.36328125" bestFit="1" customWidth="1"/>
    <col min="9" max="11" width="8.36328125" customWidth="1"/>
    <col min="12" max="12" width="15.36328125" bestFit="1" customWidth="1"/>
    <col min="13" max="13" width="9.7265625" customWidth="1"/>
    <col min="14" max="14" width="10.26953125" customWidth="1"/>
    <col min="15" max="18" width="10.08984375" bestFit="1" customWidth="1"/>
  </cols>
  <sheetData>
    <row r="1" spans="1:18" ht="15" thickBot="1" x14ac:dyDescent="0.4">
      <c r="A1" s="33" t="s">
        <v>59</v>
      </c>
      <c r="B1" s="34"/>
      <c r="C1" s="34"/>
      <c r="D1" s="34"/>
      <c r="E1" s="34"/>
      <c r="F1" s="34"/>
      <c r="G1" s="34"/>
      <c r="H1" s="35"/>
      <c r="I1" s="22"/>
      <c r="J1" s="22"/>
      <c r="K1" s="36"/>
      <c r="L1" s="33" t="s">
        <v>59</v>
      </c>
      <c r="M1" s="34"/>
      <c r="N1" s="34"/>
      <c r="O1" s="34"/>
      <c r="P1" s="34"/>
      <c r="Q1" s="34"/>
      <c r="R1" s="35"/>
    </row>
    <row r="2" spans="1:18" ht="92.5" customHeight="1" thickBot="1" x14ac:dyDescent="0.4">
      <c r="A2" s="4" t="s">
        <v>0</v>
      </c>
      <c r="B2" s="21" t="s">
        <v>52</v>
      </c>
      <c r="C2" s="20" t="s">
        <v>51</v>
      </c>
      <c r="D2" s="20" t="s">
        <v>47</v>
      </c>
      <c r="E2" s="20" t="s">
        <v>49</v>
      </c>
      <c r="F2" s="20" t="s">
        <v>46</v>
      </c>
      <c r="G2" s="20" t="s">
        <v>50</v>
      </c>
      <c r="H2" s="38" t="s">
        <v>48</v>
      </c>
      <c r="I2" s="43"/>
      <c r="J2" s="43"/>
      <c r="K2" s="37"/>
      <c r="L2" s="4" t="s">
        <v>0</v>
      </c>
      <c r="M2" s="20" t="s">
        <v>53</v>
      </c>
      <c r="N2" s="20" t="s">
        <v>66</v>
      </c>
      <c r="O2" s="20" t="s">
        <v>54</v>
      </c>
      <c r="P2" s="20" t="s">
        <v>55</v>
      </c>
      <c r="Q2" s="20" t="s">
        <v>57</v>
      </c>
      <c r="R2" s="38" t="s">
        <v>56</v>
      </c>
    </row>
    <row r="3" spans="1:18" x14ac:dyDescent="0.35">
      <c r="A3" s="1" t="s">
        <v>2</v>
      </c>
      <c r="B3" s="10">
        <v>72</v>
      </c>
      <c r="C3" s="1">
        <v>136653</v>
      </c>
      <c r="D3" s="1">
        <v>1897.96</v>
      </c>
      <c r="E3" s="1">
        <v>337</v>
      </c>
      <c r="F3" s="1">
        <v>4.68</v>
      </c>
      <c r="G3" s="1">
        <v>540.28</v>
      </c>
      <c r="H3" s="1">
        <v>7.5</v>
      </c>
      <c r="I3" s="1"/>
      <c r="J3" s="1"/>
      <c r="K3" s="1"/>
      <c r="L3" s="1" t="s">
        <v>2</v>
      </c>
      <c r="M3" s="1">
        <v>10053.01</v>
      </c>
      <c r="N3" s="1">
        <v>139.63</v>
      </c>
      <c r="O3" s="1">
        <v>-10.54</v>
      </c>
      <c r="P3" s="1">
        <v>-0.15</v>
      </c>
      <c r="Q3" s="1">
        <v>10.54</v>
      </c>
      <c r="R3" s="1">
        <v>0.15</v>
      </c>
    </row>
    <row r="4" spans="1:18" x14ac:dyDescent="0.35">
      <c r="A4" s="1" t="s">
        <v>3</v>
      </c>
      <c r="B4" s="10">
        <v>81</v>
      </c>
      <c r="C4" s="1">
        <v>89002</v>
      </c>
      <c r="D4" s="1">
        <v>1098.79</v>
      </c>
      <c r="E4" s="1">
        <v>183</v>
      </c>
      <c r="F4" s="1">
        <v>2.2599999999999998</v>
      </c>
      <c r="G4" s="1">
        <v>309.5</v>
      </c>
      <c r="H4" s="1">
        <v>3.82</v>
      </c>
      <c r="I4" s="1"/>
      <c r="J4" s="1"/>
      <c r="K4" s="1"/>
      <c r="L4" s="1" t="s">
        <v>3</v>
      </c>
      <c r="M4" s="1">
        <v>6016.77</v>
      </c>
      <c r="N4" s="1">
        <v>74.28</v>
      </c>
      <c r="O4" s="1">
        <v>-0.04</v>
      </c>
      <c r="P4" s="1">
        <v>-4.0000000000000002E-4</v>
      </c>
      <c r="Q4" s="1">
        <v>0.04</v>
      </c>
      <c r="R4" s="1">
        <v>4.0000000000000002E-4</v>
      </c>
    </row>
    <row r="5" spans="1:18" x14ac:dyDescent="0.35">
      <c r="A5" s="1" t="s">
        <v>10</v>
      </c>
      <c r="B5" s="10">
        <v>70</v>
      </c>
      <c r="C5" s="1">
        <v>129154</v>
      </c>
      <c r="D5" s="1">
        <v>1845.06</v>
      </c>
      <c r="E5" s="1">
        <v>349</v>
      </c>
      <c r="F5" s="1">
        <v>4.99</v>
      </c>
      <c r="G5" s="1">
        <v>571.29999999999995</v>
      </c>
      <c r="H5" s="1">
        <v>8.16</v>
      </c>
      <c r="I5" s="1"/>
      <c r="J5" s="1"/>
      <c r="K5" s="1"/>
      <c r="L5" s="1" t="s">
        <v>10</v>
      </c>
      <c r="M5" s="1">
        <v>9352.16</v>
      </c>
      <c r="N5" s="1">
        <v>133.6</v>
      </c>
      <c r="O5" s="1">
        <v>-8.11</v>
      </c>
      <c r="P5" s="1">
        <v>-0.12</v>
      </c>
      <c r="Q5" s="1">
        <v>8.11</v>
      </c>
      <c r="R5" s="1">
        <v>0.12</v>
      </c>
    </row>
    <row r="6" spans="1:18" x14ac:dyDescent="0.35">
      <c r="A6" s="1" t="s">
        <v>11</v>
      </c>
      <c r="B6" s="10">
        <v>80</v>
      </c>
      <c r="C6" s="1">
        <v>146580</v>
      </c>
      <c r="D6" s="1">
        <v>1832.25</v>
      </c>
      <c r="E6" s="1">
        <v>334</v>
      </c>
      <c r="F6" s="1">
        <v>4.18</v>
      </c>
      <c r="G6" s="1">
        <v>509.92</v>
      </c>
      <c r="H6" s="1">
        <v>6.37</v>
      </c>
      <c r="I6" s="1"/>
      <c r="J6" s="1"/>
      <c r="K6" s="1"/>
      <c r="L6" s="1" t="s">
        <v>11</v>
      </c>
      <c r="M6" s="1">
        <v>10728.36</v>
      </c>
      <c r="N6" s="1">
        <v>134.1</v>
      </c>
      <c r="O6" s="1">
        <v>-7.06</v>
      </c>
      <c r="P6" s="1">
        <v>-0.09</v>
      </c>
      <c r="Q6" s="1">
        <v>7.06</v>
      </c>
      <c r="R6" s="1">
        <v>0.09</v>
      </c>
    </row>
    <row r="7" spans="1:18" x14ac:dyDescent="0.35">
      <c r="A7" s="1" t="s">
        <v>16</v>
      </c>
      <c r="B7" s="10">
        <v>54</v>
      </c>
      <c r="C7" s="1">
        <v>86458</v>
      </c>
      <c r="D7" s="1">
        <v>1601.07</v>
      </c>
      <c r="E7" s="1">
        <v>8</v>
      </c>
      <c r="F7" s="1">
        <v>0.15</v>
      </c>
      <c r="G7" s="1">
        <v>45.66</v>
      </c>
      <c r="H7" s="1">
        <v>0.85</v>
      </c>
      <c r="I7" s="1"/>
      <c r="J7" s="1"/>
      <c r="K7" s="1"/>
      <c r="L7" s="1" t="s">
        <v>16</v>
      </c>
      <c r="M7" s="1">
        <v>6532.44</v>
      </c>
      <c r="N7" s="1">
        <v>120.97</v>
      </c>
      <c r="O7" s="1">
        <v>-1.17</v>
      </c>
      <c r="P7" s="1">
        <v>-0.02</v>
      </c>
      <c r="Q7" s="1">
        <v>1.17</v>
      </c>
      <c r="R7" s="1">
        <v>0.02</v>
      </c>
    </row>
    <row r="8" spans="1:18" x14ac:dyDescent="0.35">
      <c r="A8" s="1" t="s">
        <v>15</v>
      </c>
      <c r="B8" s="10">
        <v>54</v>
      </c>
      <c r="C8" s="1">
        <v>96848</v>
      </c>
      <c r="D8" s="1">
        <v>1793.48</v>
      </c>
      <c r="E8" s="1">
        <v>216</v>
      </c>
      <c r="F8" s="1">
        <v>4</v>
      </c>
      <c r="G8" s="1">
        <v>364.77</v>
      </c>
      <c r="H8" s="1">
        <v>6.75</v>
      </c>
      <c r="I8" s="1"/>
      <c r="J8" s="1"/>
      <c r="K8" s="1"/>
      <c r="L8" s="1" t="s">
        <v>15</v>
      </c>
      <c r="M8" s="1">
        <v>7465.25</v>
      </c>
      <c r="N8" s="1">
        <v>138.25</v>
      </c>
      <c r="O8" s="1">
        <v>-1.1299999999999999</v>
      </c>
      <c r="P8" s="1">
        <v>-0.02</v>
      </c>
      <c r="Q8" s="1">
        <v>1.1299999999999999</v>
      </c>
      <c r="R8" s="1">
        <v>0.02</v>
      </c>
    </row>
    <row r="9" spans="1:18" x14ac:dyDescent="0.35">
      <c r="A9" s="1" t="s">
        <v>17</v>
      </c>
      <c r="B9" s="10">
        <v>73</v>
      </c>
      <c r="C9" s="1">
        <v>69041</v>
      </c>
      <c r="D9" s="1">
        <v>945.77</v>
      </c>
      <c r="E9" s="1">
        <v>-151</v>
      </c>
      <c r="F9" s="1">
        <v>-2.0699999999999998</v>
      </c>
      <c r="G9" s="1">
        <v>-966.11</v>
      </c>
      <c r="H9" s="1">
        <v>-13.23</v>
      </c>
      <c r="I9" s="1"/>
      <c r="J9" s="1"/>
      <c r="K9" s="1"/>
      <c r="L9" s="1" t="s">
        <v>17</v>
      </c>
      <c r="M9" s="1">
        <v>4755.3999999999996</v>
      </c>
      <c r="N9" s="1">
        <v>65.14</v>
      </c>
      <c r="O9" s="1">
        <v>1.49</v>
      </c>
      <c r="P9" s="1">
        <v>0.02</v>
      </c>
      <c r="Q9" s="1">
        <v>-1.49</v>
      </c>
      <c r="R9" s="1">
        <v>-0.02</v>
      </c>
    </row>
    <row r="10" spans="1:18" x14ac:dyDescent="0.35">
      <c r="A10" s="1" t="s">
        <v>18</v>
      </c>
      <c r="B10" s="10">
        <v>54</v>
      </c>
      <c r="C10" s="1">
        <v>46464</v>
      </c>
      <c r="D10" s="1">
        <v>860.44</v>
      </c>
      <c r="E10" s="1">
        <v>15</v>
      </c>
      <c r="F10" s="1">
        <v>0.28000000000000003</v>
      </c>
      <c r="G10" s="1">
        <v>-330.96</v>
      </c>
      <c r="H10" s="1">
        <v>-6.13</v>
      </c>
      <c r="I10" s="1"/>
      <c r="J10" s="1"/>
      <c r="K10" s="1"/>
      <c r="L10" s="1" t="s">
        <v>18</v>
      </c>
      <c r="M10" s="1">
        <v>3563.78</v>
      </c>
      <c r="N10" s="1">
        <v>65.995999999999995</v>
      </c>
      <c r="O10" s="1">
        <v>-2.92</v>
      </c>
      <c r="P10" s="1">
        <v>-0.05</v>
      </c>
      <c r="Q10" s="1">
        <v>2.92</v>
      </c>
      <c r="R10" s="1">
        <v>0.05</v>
      </c>
    </row>
    <row r="11" spans="1:18" ht="15" thickBot="1" x14ac:dyDescent="0.4">
      <c r="A11" s="1" t="s">
        <v>19</v>
      </c>
      <c r="B11" s="10">
        <v>80</v>
      </c>
      <c r="C11" s="1">
        <v>124064</v>
      </c>
      <c r="D11" s="1">
        <v>1550.8</v>
      </c>
      <c r="E11" s="1">
        <v>93</v>
      </c>
      <c r="F11" s="1">
        <v>1.1599999999999999</v>
      </c>
      <c r="G11" s="1">
        <v>136.68</v>
      </c>
      <c r="H11" s="1">
        <v>1.71</v>
      </c>
      <c r="I11" s="1"/>
      <c r="J11" s="1"/>
      <c r="K11" s="1"/>
      <c r="L11" s="1" t="s">
        <v>19</v>
      </c>
      <c r="M11" s="1">
        <v>9595.16</v>
      </c>
      <c r="N11" s="1">
        <v>119.94</v>
      </c>
      <c r="O11" s="1">
        <v>1.76</v>
      </c>
      <c r="P11" s="1">
        <v>0.02</v>
      </c>
      <c r="Q11" s="1">
        <v>-1.76</v>
      </c>
      <c r="R11" s="1">
        <v>-0.02</v>
      </c>
    </row>
    <row r="12" spans="1:18" x14ac:dyDescent="0.35">
      <c r="A12" s="6" t="s">
        <v>45</v>
      </c>
      <c r="B12" s="15">
        <f t="shared" ref="B12:R12" si="0">SUM(B3:B11)</f>
        <v>618</v>
      </c>
      <c r="C12" s="15">
        <f t="shared" si="0"/>
        <v>924264</v>
      </c>
      <c r="D12" s="15">
        <f t="shared" si="0"/>
        <v>13425.619999999999</v>
      </c>
      <c r="E12" s="15">
        <f t="shared" si="0"/>
        <v>1384</v>
      </c>
      <c r="F12" s="15">
        <f t="shared" si="0"/>
        <v>19.63</v>
      </c>
      <c r="G12" s="15">
        <f t="shared" si="0"/>
        <v>1181.0400000000002</v>
      </c>
      <c r="H12" s="41">
        <f t="shared" si="0"/>
        <v>15.800000000000004</v>
      </c>
      <c r="I12" s="44"/>
      <c r="J12" s="44"/>
      <c r="K12" s="39"/>
      <c r="L12" s="6" t="s">
        <v>45</v>
      </c>
      <c r="M12" s="17">
        <f t="shared" si="0"/>
        <v>68062.33</v>
      </c>
      <c r="N12" s="17">
        <f t="shared" si="0"/>
        <v>991.90599999999995</v>
      </c>
      <c r="O12" s="17">
        <f t="shared" si="0"/>
        <v>-27.719999999999995</v>
      </c>
      <c r="P12" s="17">
        <f t="shared" si="0"/>
        <v>-0.41039999999999993</v>
      </c>
      <c r="Q12" s="17">
        <f t="shared" si="0"/>
        <v>27.719999999999995</v>
      </c>
      <c r="R12" s="18">
        <f t="shared" si="0"/>
        <v>0.41039999999999993</v>
      </c>
    </row>
    <row r="13" spans="1:18" ht="15" thickBot="1" x14ac:dyDescent="0.4">
      <c r="A13" s="7" t="s">
        <v>44</v>
      </c>
      <c r="B13" s="25">
        <f t="shared" ref="B13:R13" si="1">AVERAGE(B12/9)</f>
        <v>68.666666666666671</v>
      </c>
      <c r="C13" s="23">
        <f t="shared" si="1"/>
        <v>102696</v>
      </c>
      <c r="D13" s="24">
        <f t="shared" si="1"/>
        <v>1491.7355555555555</v>
      </c>
      <c r="E13" s="23">
        <f t="shared" si="1"/>
        <v>153.77777777777777</v>
      </c>
      <c r="F13" s="24">
        <f t="shared" si="1"/>
        <v>2.181111111111111</v>
      </c>
      <c r="G13" s="24">
        <f t="shared" si="1"/>
        <v>131.22666666666669</v>
      </c>
      <c r="H13" s="26">
        <f t="shared" si="1"/>
        <v>1.755555555555556</v>
      </c>
      <c r="I13" s="45"/>
      <c r="J13" s="45"/>
      <c r="K13" s="40"/>
      <c r="L13" s="7" t="s">
        <v>44</v>
      </c>
      <c r="M13" s="24">
        <f t="shared" si="1"/>
        <v>7562.4811111111112</v>
      </c>
      <c r="N13" s="24">
        <f t="shared" si="1"/>
        <v>110.21177777777777</v>
      </c>
      <c r="O13" s="24">
        <f t="shared" si="1"/>
        <v>-3.0799999999999996</v>
      </c>
      <c r="P13" s="24">
        <f t="shared" si="1"/>
        <v>-4.5599999999999995E-2</v>
      </c>
      <c r="Q13" s="24">
        <f t="shared" si="1"/>
        <v>3.0799999999999996</v>
      </c>
      <c r="R13" s="26">
        <f t="shared" si="1"/>
        <v>4.5599999999999995E-2</v>
      </c>
    </row>
    <row r="14" spans="1:18" ht="15" thickBot="1" x14ac:dyDescent="0.4"/>
    <row r="15" spans="1:18" ht="15" thickBot="1" x14ac:dyDescent="0.4">
      <c r="A15" s="33" t="s">
        <v>62</v>
      </c>
      <c r="B15" s="34"/>
      <c r="C15" s="34"/>
      <c r="D15" s="34"/>
      <c r="E15" s="34"/>
      <c r="F15" s="34"/>
      <c r="G15" s="34"/>
      <c r="H15" s="35"/>
      <c r="I15" s="22"/>
      <c r="J15" s="22"/>
      <c r="K15" s="36"/>
      <c r="L15" s="33" t="s">
        <v>62</v>
      </c>
      <c r="M15" s="34"/>
      <c r="N15" s="34"/>
      <c r="O15" s="34"/>
      <c r="P15" s="34"/>
      <c r="Q15" s="34"/>
      <c r="R15" s="35"/>
    </row>
    <row r="16" spans="1:18" ht="92.5" customHeight="1" thickBot="1" x14ac:dyDescent="0.4">
      <c r="A16" s="4" t="s">
        <v>0</v>
      </c>
      <c r="B16" s="21" t="s">
        <v>52</v>
      </c>
      <c r="C16" s="20" t="s">
        <v>51</v>
      </c>
      <c r="D16" s="20" t="s">
        <v>47</v>
      </c>
      <c r="E16" s="20" t="s">
        <v>49</v>
      </c>
      <c r="F16" s="20" t="s">
        <v>46</v>
      </c>
      <c r="G16" s="20" t="s">
        <v>50</v>
      </c>
      <c r="H16" s="38" t="s">
        <v>48</v>
      </c>
      <c r="I16" s="43"/>
      <c r="J16" s="43"/>
      <c r="K16" s="37"/>
      <c r="L16" s="4" t="s">
        <v>0</v>
      </c>
      <c r="M16" s="20" t="s">
        <v>53</v>
      </c>
      <c r="N16" s="20" t="s">
        <v>66</v>
      </c>
      <c r="O16" s="20" t="s">
        <v>54</v>
      </c>
      <c r="P16" s="20" t="s">
        <v>55</v>
      </c>
      <c r="Q16" s="20" t="s">
        <v>57</v>
      </c>
      <c r="R16" s="38" t="s">
        <v>56</v>
      </c>
    </row>
    <row r="17" spans="1:18" x14ac:dyDescent="0.35">
      <c r="A17" s="1" t="s">
        <v>2</v>
      </c>
      <c r="B17" s="10">
        <v>72</v>
      </c>
      <c r="C17" s="1">
        <v>136653</v>
      </c>
      <c r="D17" s="1">
        <v>1897.96</v>
      </c>
      <c r="E17" s="1">
        <v>337</v>
      </c>
      <c r="F17" s="1">
        <v>4.68</v>
      </c>
      <c r="G17" s="1">
        <v>540.28</v>
      </c>
      <c r="H17" s="1">
        <v>7.5</v>
      </c>
      <c r="I17" s="1"/>
      <c r="J17" s="1"/>
      <c r="K17" s="1"/>
      <c r="L17" s="1" t="s">
        <v>2</v>
      </c>
      <c r="M17" s="1">
        <v>10053.01</v>
      </c>
      <c r="N17" s="1">
        <v>139.63</v>
      </c>
      <c r="O17" s="1">
        <v>-10.54</v>
      </c>
      <c r="P17" s="1">
        <v>-0.15</v>
      </c>
      <c r="Q17" s="1">
        <v>10.54</v>
      </c>
      <c r="R17" s="1">
        <v>0.15</v>
      </c>
    </row>
    <row r="18" spans="1:18" x14ac:dyDescent="0.35">
      <c r="A18" s="1" t="s">
        <v>3</v>
      </c>
      <c r="B18" s="10">
        <v>81</v>
      </c>
      <c r="C18" s="1">
        <v>89002</v>
      </c>
      <c r="D18" s="1">
        <v>1098.79</v>
      </c>
      <c r="E18" s="1">
        <v>183</v>
      </c>
      <c r="F18" s="1">
        <v>2.2599999999999998</v>
      </c>
      <c r="G18" s="1">
        <v>309.5</v>
      </c>
      <c r="H18" s="1">
        <v>3.82</v>
      </c>
      <c r="I18" s="1"/>
      <c r="J18" s="1"/>
      <c r="K18" s="1"/>
      <c r="L18" s="1" t="s">
        <v>3</v>
      </c>
      <c r="M18" s="1">
        <v>6016.77</v>
      </c>
      <c r="N18" s="1">
        <v>74.28</v>
      </c>
      <c r="O18" s="1">
        <v>-0.04</v>
      </c>
      <c r="P18" s="1">
        <v>-4.0000000000000002E-4</v>
      </c>
      <c r="Q18" s="1">
        <v>0.04</v>
      </c>
      <c r="R18" s="1">
        <v>4.0000000000000002E-4</v>
      </c>
    </row>
    <row r="19" spans="1:18" x14ac:dyDescent="0.35">
      <c r="A19" s="1" t="s">
        <v>10</v>
      </c>
      <c r="B19" s="10">
        <v>70</v>
      </c>
      <c r="C19" s="1">
        <v>129154</v>
      </c>
      <c r="D19" s="1">
        <v>1845.06</v>
      </c>
      <c r="E19" s="1">
        <v>349</v>
      </c>
      <c r="F19" s="1">
        <v>4.99</v>
      </c>
      <c r="G19" s="1">
        <v>571.29999999999995</v>
      </c>
      <c r="H19" s="1">
        <v>8.16</v>
      </c>
      <c r="I19" s="1"/>
      <c r="J19" s="1"/>
      <c r="K19" s="1"/>
      <c r="L19" s="1" t="s">
        <v>10</v>
      </c>
      <c r="M19" s="1">
        <v>9352.16</v>
      </c>
      <c r="N19" s="1">
        <v>133.6</v>
      </c>
      <c r="O19" s="1">
        <v>-8.11</v>
      </c>
      <c r="P19" s="1">
        <v>-0.12</v>
      </c>
      <c r="Q19" s="1">
        <v>8.11</v>
      </c>
      <c r="R19" s="1">
        <v>0.12</v>
      </c>
    </row>
    <row r="20" spans="1:18" x14ac:dyDescent="0.35">
      <c r="A20" s="1" t="s">
        <v>11</v>
      </c>
      <c r="B20" s="10">
        <v>80</v>
      </c>
      <c r="C20" s="1">
        <v>146580</v>
      </c>
      <c r="D20" s="1">
        <v>1832.25</v>
      </c>
      <c r="E20" s="1">
        <v>334</v>
      </c>
      <c r="F20" s="1">
        <v>4.18</v>
      </c>
      <c r="G20" s="1">
        <v>509.92</v>
      </c>
      <c r="H20" s="1">
        <v>6.37</v>
      </c>
      <c r="I20" s="1"/>
      <c r="J20" s="1"/>
      <c r="K20" s="1"/>
      <c r="L20" s="1" t="s">
        <v>11</v>
      </c>
      <c r="M20" s="1">
        <v>10728.36</v>
      </c>
      <c r="N20" s="1">
        <v>134.1</v>
      </c>
      <c r="O20" s="1">
        <v>-7.06</v>
      </c>
      <c r="P20" s="1">
        <v>-0.09</v>
      </c>
      <c r="Q20" s="1">
        <v>7.06</v>
      </c>
      <c r="R20" s="1">
        <v>0.09</v>
      </c>
    </row>
    <row r="21" spans="1:18" ht="15" thickBot="1" x14ac:dyDescent="0.4">
      <c r="A21" s="1" t="s">
        <v>19</v>
      </c>
      <c r="B21" s="10">
        <v>80</v>
      </c>
      <c r="C21" s="1">
        <v>124064</v>
      </c>
      <c r="D21" s="1">
        <v>1550.8</v>
      </c>
      <c r="E21" s="1">
        <v>93</v>
      </c>
      <c r="F21" s="1">
        <v>1.1599999999999999</v>
      </c>
      <c r="G21" s="1">
        <v>136.68</v>
      </c>
      <c r="H21" s="1">
        <v>1.71</v>
      </c>
      <c r="I21" s="1"/>
      <c r="J21" s="1"/>
      <c r="K21" s="1"/>
      <c r="L21" s="1" t="s">
        <v>19</v>
      </c>
      <c r="M21" s="1">
        <v>9595.16</v>
      </c>
      <c r="N21" s="1">
        <v>119.94</v>
      </c>
      <c r="O21" s="1">
        <v>1.76</v>
      </c>
      <c r="P21" s="1">
        <v>0.02</v>
      </c>
      <c r="Q21" s="1">
        <v>-1.76</v>
      </c>
      <c r="R21" s="1">
        <v>-0.02</v>
      </c>
    </row>
    <row r="22" spans="1:18" x14ac:dyDescent="0.35">
      <c r="A22" s="6" t="s">
        <v>45</v>
      </c>
      <c r="B22" s="15">
        <f t="shared" ref="B22:R22" si="2">SUM(B17:B21)</f>
        <v>383</v>
      </c>
      <c r="C22" s="15">
        <f t="shared" si="2"/>
        <v>625453</v>
      </c>
      <c r="D22" s="15">
        <f t="shared" si="2"/>
        <v>8224.8599999999988</v>
      </c>
      <c r="E22" s="15">
        <f t="shared" si="2"/>
        <v>1296</v>
      </c>
      <c r="F22" s="15">
        <f t="shared" si="2"/>
        <v>17.27</v>
      </c>
      <c r="G22" s="15">
        <f t="shared" si="2"/>
        <v>2067.6799999999998</v>
      </c>
      <c r="H22" s="41">
        <f t="shared" si="2"/>
        <v>27.560000000000002</v>
      </c>
      <c r="I22" s="44"/>
      <c r="J22" s="44"/>
      <c r="K22" s="39"/>
      <c r="L22" s="6" t="s">
        <v>45</v>
      </c>
      <c r="M22" s="17">
        <f t="shared" si="2"/>
        <v>45745.460000000006</v>
      </c>
      <c r="N22" s="17">
        <f t="shared" si="2"/>
        <v>601.54999999999995</v>
      </c>
      <c r="O22" s="17">
        <f t="shared" si="2"/>
        <v>-23.989999999999995</v>
      </c>
      <c r="P22" s="17">
        <f t="shared" si="2"/>
        <v>-0.34039999999999992</v>
      </c>
      <c r="Q22" s="17">
        <f t="shared" si="2"/>
        <v>23.989999999999995</v>
      </c>
      <c r="R22" s="18">
        <f t="shared" si="2"/>
        <v>0.34039999999999992</v>
      </c>
    </row>
    <row r="23" spans="1:18" ht="15" thickBot="1" x14ac:dyDescent="0.4">
      <c r="A23" s="7" t="s">
        <v>44</v>
      </c>
      <c r="B23" s="25">
        <f t="shared" ref="B23:R23" si="3">AVERAGE(B22/5)</f>
        <v>76.599999999999994</v>
      </c>
      <c r="C23" s="23">
        <f t="shared" si="3"/>
        <v>125090.6</v>
      </c>
      <c r="D23" s="24">
        <f t="shared" si="3"/>
        <v>1644.9719999999998</v>
      </c>
      <c r="E23" s="23">
        <f t="shared" si="3"/>
        <v>259.2</v>
      </c>
      <c r="F23" s="24">
        <f t="shared" si="3"/>
        <v>3.4539999999999997</v>
      </c>
      <c r="G23" s="24">
        <f t="shared" si="3"/>
        <v>413.53599999999994</v>
      </c>
      <c r="H23" s="26">
        <f t="shared" si="3"/>
        <v>5.5120000000000005</v>
      </c>
      <c r="I23" s="45"/>
      <c r="J23" s="45"/>
      <c r="K23" s="40"/>
      <c r="L23" s="7" t="s">
        <v>44</v>
      </c>
      <c r="M23" s="24">
        <f t="shared" si="3"/>
        <v>9149.0920000000006</v>
      </c>
      <c r="N23" s="24">
        <f t="shared" si="3"/>
        <v>120.30999999999999</v>
      </c>
      <c r="O23" s="24">
        <f t="shared" si="3"/>
        <v>-4.7979999999999992</v>
      </c>
      <c r="P23" s="24">
        <f t="shared" si="3"/>
        <v>-6.8079999999999988E-2</v>
      </c>
      <c r="Q23" s="24">
        <f t="shared" si="3"/>
        <v>4.7979999999999992</v>
      </c>
      <c r="R23" s="26">
        <f t="shared" si="3"/>
        <v>6.8079999999999988E-2</v>
      </c>
    </row>
    <row r="24" spans="1:18" ht="15" thickBot="1" x14ac:dyDescent="0.4"/>
    <row r="25" spans="1:18" ht="15" thickBot="1" x14ac:dyDescent="0.4">
      <c r="A25" s="33" t="s">
        <v>63</v>
      </c>
      <c r="B25" s="34"/>
      <c r="C25" s="34"/>
      <c r="D25" s="34"/>
      <c r="E25" s="34"/>
      <c r="F25" s="34"/>
      <c r="G25" s="34"/>
      <c r="H25" s="35"/>
      <c r="I25" s="22"/>
      <c r="J25" s="22"/>
      <c r="K25" s="36"/>
      <c r="L25" s="33" t="s">
        <v>63</v>
      </c>
      <c r="M25" s="34"/>
      <c r="N25" s="34"/>
      <c r="O25" s="34"/>
      <c r="P25" s="34"/>
      <c r="Q25" s="34"/>
      <c r="R25" s="35"/>
    </row>
    <row r="26" spans="1:18" ht="92.5" customHeight="1" thickBot="1" x14ac:dyDescent="0.4">
      <c r="A26" s="4" t="s">
        <v>0</v>
      </c>
      <c r="B26" s="21" t="s">
        <v>52</v>
      </c>
      <c r="C26" s="20" t="s">
        <v>51</v>
      </c>
      <c r="D26" s="20" t="s">
        <v>47</v>
      </c>
      <c r="E26" s="20" t="s">
        <v>49</v>
      </c>
      <c r="F26" s="20" t="s">
        <v>46</v>
      </c>
      <c r="G26" s="20" t="s">
        <v>50</v>
      </c>
      <c r="H26" s="38" t="s">
        <v>48</v>
      </c>
      <c r="I26" s="43"/>
      <c r="J26" s="43"/>
      <c r="K26" s="37"/>
      <c r="L26" s="4" t="s">
        <v>0</v>
      </c>
      <c r="M26" s="20" t="s">
        <v>53</v>
      </c>
      <c r="N26" s="20" t="s">
        <v>66</v>
      </c>
      <c r="O26" s="20" t="s">
        <v>54</v>
      </c>
      <c r="P26" s="20" t="s">
        <v>55</v>
      </c>
      <c r="Q26" s="20" t="s">
        <v>57</v>
      </c>
      <c r="R26" s="38" t="s">
        <v>56</v>
      </c>
    </row>
    <row r="27" spans="1:18" x14ac:dyDescent="0.35">
      <c r="A27" s="1" t="s">
        <v>16</v>
      </c>
      <c r="B27" s="10">
        <v>54</v>
      </c>
      <c r="C27" s="1">
        <v>86458</v>
      </c>
      <c r="D27" s="1">
        <v>1601.07</v>
      </c>
      <c r="E27" s="1">
        <v>8</v>
      </c>
      <c r="F27" s="1">
        <v>0.15</v>
      </c>
      <c r="G27" s="1">
        <v>45.66</v>
      </c>
      <c r="H27" s="1">
        <v>0.85</v>
      </c>
      <c r="I27" s="1"/>
      <c r="J27" s="1"/>
      <c r="K27" s="1"/>
      <c r="L27" s="1" t="s">
        <v>16</v>
      </c>
      <c r="M27" s="1">
        <v>6532.44</v>
      </c>
      <c r="N27" s="1">
        <v>120.97</v>
      </c>
      <c r="O27" s="1">
        <v>-1.17</v>
      </c>
      <c r="P27" s="1">
        <v>-0.02</v>
      </c>
      <c r="Q27" s="1">
        <v>1.17</v>
      </c>
      <c r="R27" s="1">
        <v>0.02</v>
      </c>
    </row>
    <row r="28" spans="1:18" x14ac:dyDescent="0.35">
      <c r="A28" s="1" t="s">
        <v>15</v>
      </c>
      <c r="B28" s="10">
        <v>54</v>
      </c>
      <c r="C28" s="1">
        <v>96848</v>
      </c>
      <c r="D28" s="1">
        <v>1793.48</v>
      </c>
      <c r="E28" s="1">
        <v>216</v>
      </c>
      <c r="F28" s="1">
        <v>4</v>
      </c>
      <c r="G28" s="1">
        <v>364.77</v>
      </c>
      <c r="H28" s="1">
        <v>6.75</v>
      </c>
      <c r="I28" s="1"/>
      <c r="J28" s="1"/>
      <c r="K28" s="1"/>
      <c r="L28" s="1" t="s">
        <v>15</v>
      </c>
      <c r="M28" s="1">
        <v>7465.25</v>
      </c>
      <c r="N28" s="1">
        <v>138.25</v>
      </c>
      <c r="O28" s="1">
        <v>-1.1299999999999999</v>
      </c>
      <c r="P28" s="1">
        <v>-0.02</v>
      </c>
      <c r="Q28" s="1">
        <v>1.1299999999999999</v>
      </c>
      <c r="R28" s="1">
        <v>0.02</v>
      </c>
    </row>
    <row r="29" spans="1:18" x14ac:dyDescent="0.35">
      <c r="A29" s="1" t="s">
        <v>17</v>
      </c>
      <c r="B29" s="10">
        <v>73</v>
      </c>
      <c r="C29" s="1">
        <v>69041</v>
      </c>
      <c r="D29" s="1">
        <v>945.77</v>
      </c>
      <c r="E29" s="1">
        <v>-151</v>
      </c>
      <c r="F29" s="1">
        <v>-2.0699999999999998</v>
      </c>
      <c r="G29" s="1">
        <v>-966.11</v>
      </c>
      <c r="H29" s="1">
        <v>-13.23</v>
      </c>
      <c r="I29" s="1"/>
      <c r="J29" s="1"/>
      <c r="K29" s="1"/>
      <c r="L29" s="1" t="s">
        <v>17</v>
      </c>
      <c r="M29" s="1">
        <v>4755.3999999999996</v>
      </c>
      <c r="N29" s="1">
        <v>65.14</v>
      </c>
      <c r="O29" s="1">
        <v>1.49</v>
      </c>
      <c r="P29" s="1">
        <v>0.02</v>
      </c>
      <c r="Q29" s="1">
        <v>-1.49</v>
      </c>
      <c r="R29" s="1">
        <v>-0.02</v>
      </c>
    </row>
    <row r="30" spans="1:18" ht="15" thickBot="1" x14ac:dyDescent="0.4">
      <c r="A30" s="1" t="s">
        <v>18</v>
      </c>
      <c r="B30" s="10">
        <v>54</v>
      </c>
      <c r="C30" s="1">
        <v>46464</v>
      </c>
      <c r="D30" s="1">
        <v>860.44</v>
      </c>
      <c r="E30" s="1">
        <v>15</v>
      </c>
      <c r="F30" s="1">
        <v>0.28000000000000003</v>
      </c>
      <c r="G30" s="1">
        <v>-330.96</v>
      </c>
      <c r="H30" s="1">
        <v>-6.13</v>
      </c>
      <c r="I30" s="1"/>
      <c r="J30" s="1"/>
      <c r="K30" s="1"/>
      <c r="L30" s="1" t="s">
        <v>18</v>
      </c>
      <c r="M30" s="1">
        <v>3563.78</v>
      </c>
      <c r="N30" s="1">
        <v>65.995999999999995</v>
      </c>
      <c r="O30" s="1">
        <v>-2.92</v>
      </c>
      <c r="P30" s="1">
        <v>-0.05</v>
      </c>
      <c r="Q30" s="1">
        <v>2.92</v>
      </c>
      <c r="R30" s="1">
        <v>0.05</v>
      </c>
    </row>
    <row r="31" spans="1:18" x14ac:dyDescent="0.35">
      <c r="A31" s="6" t="s">
        <v>45</v>
      </c>
      <c r="B31" s="15">
        <f t="shared" ref="B31:R31" si="4">SUM(B27:B30)</f>
        <v>235</v>
      </c>
      <c r="C31" s="15">
        <f t="shared" si="4"/>
        <v>298811</v>
      </c>
      <c r="D31" s="15">
        <f t="shared" si="4"/>
        <v>5200.76</v>
      </c>
      <c r="E31" s="15">
        <f t="shared" si="4"/>
        <v>88</v>
      </c>
      <c r="F31" s="15">
        <f t="shared" si="4"/>
        <v>2.3600000000000003</v>
      </c>
      <c r="G31" s="15">
        <f t="shared" si="4"/>
        <v>-886.6400000000001</v>
      </c>
      <c r="H31" s="41">
        <f t="shared" si="4"/>
        <v>-11.760000000000002</v>
      </c>
      <c r="I31" s="44"/>
      <c r="J31" s="44"/>
      <c r="K31" s="39"/>
      <c r="L31" s="6" t="s">
        <v>45</v>
      </c>
      <c r="M31" s="17">
        <f t="shared" si="4"/>
        <v>22316.869999999995</v>
      </c>
      <c r="N31" s="17">
        <f t="shared" si="4"/>
        <v>390.35599999999999</v>
      </c>
      <c r="O31" s="17">
        <f t="shared" si="4"/>
        <v>-3.7299999999999995</v>
      </c>
      <c r="P31" s="17">
        <f t="shared" si="4"/>
        <v>-7.0000000000000007E-2</v>
      </c>
      <c r="Q31" s="17">
        <f t="shared" si="4"/>
        <v>3.7299999999999995</v>
      </c>
      <c r="R31" s="18">
        <f t="shared" si="4"/>
        <v>7.0000000000000007E-2</v>
      </c>
    </row>
    <row r="32" spans="1:18" ht="15" thickBot="1" x14ac:dyDescent="0.4">
      <c r="A32" s="7" t="s">
        <v>44</v>
      </c>
      <c r="B32" s="25">
        <f t="shared" ref="B32:R32" si="5">AVERAGE(B31/4)</f>
        <v>58.75</v>
      </c>
      <c r="C32" s="23">
        <f t="shared" si="5"/>
        <v>74702.75</v>
      </c>
      <c r="D32" s="24">
        <f t="shared" si="5"/>
        <v>1300.19</v>
      </c>
      <c r="E32" s="23">
        <f t="shared" si="5"/>
        <v>22</v>
      </c>
      <c r="F32" s="24">
        <f t="shared" si="5"/>
        <v>0.59000000000000008</v>
      </c>
      <c r="G32" s="24">
        <f t="shared" si="5"/>
        <v>-221.66000000000003</v>
      </c>
      <c r="H32" s="26">
        <f t="shared" si="5"/>
        <v>-2.9400000000000004</v>
      </c>
      <c r="I32" s="45"/>
      <c r="J32" s="45"/>
      <c r="K32" s="40"/>
      <c r="L32" s="7" t="s">
        <v>44</v>
      </c>
      <c r="M32" s="24">
        <f t="shared" si="5"/>
        <v>5579.2174999999988</v>
      </c>
      <c r="N32" s="24">
        <f t="shared" si="5"/>
        <v>97.588999999999999</v>
      </c>
      <c r="O32" s="24">
        <f t="shared" si="5"/>
        <v>-0.93249999999999988</v>
      </c>
      <c r="P32" s="24">
        <f t="shared" si="5"/>
        <v>-1.7500000000000002E-2</v>
      </c>
      <c r="Q32" s="24">
        <f t="shared" si="5"/>
        <v>0.93249999999999988</v>
      </c>
      <c r="R32" s="26">
        <f t="shared" si="5"/>
        <v>1.7500000000000002E-2</v>
      </c>
    </row>
  </sheetData>
  <mergeCells count="6">
    <mergeCell ref="A1:H1"/>
    <mergeCell ref="L1:R1"/>
    <mergeCell ref="A15:H15"/>
    <mergeCell ref="L15:R15"/>
    <mergeCell ref="A25:H25"/>
    <mergeCell ref="L25:R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70BE2-E6DF-4016-99CE-0749D5CA378E}">
  <dimension ref="A1:R40"/>
  <sheetViews>
    <sheetView workbookViewId="0">
      <selection activeCell="N3" sqref="N3"/>
    </sheetView>
  </sheetViews>
  <sheetFormatPr defaultRowHeight="14.5" x14ac:dyDescent="0.35"/>
  <cols>
    <col min="1" max="1" width="23.453125" bestFit="1" customWidth="1"/>
    <col min="2" max="2" width="6.54296875" bestFit="1" customWidth="1"/>
    <col min="3" max="3" width="8.36328125" bestFit="1" customWidth="1"/>
    <col min="4" max="4" width="8.81640625" bestFit="1" customWidth="1"/>
    <col min="5" max="6" width="6" bestFit="1" customWidth="1"/>
    <col min="7" max="7" width="9.453125" customWidth="1"/>
    <col min="8" max="8" width="8.36328125" bestFit="1" customWidth="1"/>
    <col min="9" max="11" width="8.36328125" customWidth="1"/>
    <col min="12" max="12" width="17.90625" bestFit="1" customWidth="1"/>
    <col min="13" max="13" width="9.7265625" customWidth="1"/>
    <col min="14" max="14" width="10.453125" bestFit="1" customWidth="1"/>
    <col min="15" max="15" width="10.453125" customWidth="1"/>
    <col min="16" max="16" width="10.08984375" bestFit="1" customWidth="1"/>
    <col min="17" max="17" width="10.6328125" customWidth="1"/>
    <col min="18" max="18" width="10.08984375" bestFit="1" customWidth="1"/>
  </cols>
  <sheetData>
    <row r="1" spans="1:18" ht="15" thickBot="1" x14ac:dyDescent="0.4">
      <c r="A1" s="33" t="s">
        <v>58</v>
      </c>
      <c r="B1" s="34"/>
      <c r="C1" s="34"/>
      <c r="D1" s="34"/>
      <c r="E1" s="34"/>
      <c r="F1" s="34"/>
      <c r="G1" s="34"/>
      <c r="H1" s="35"/>
      <c r="I1" s="22"/>
      <c r="J1" s="22"/>
      <c r="K1" s="36"/>
      <c r="L1" s="33" t="s">
        <v>58</v>
      </c>
      <c r="M1" s="34"/>
      <c r="N1" s="34"/>
      <c r="O1" s="34"/>
      <c r="P1" s="34"/>
      <c r="Q1" s="34"/>
      <c r="R1" s="35"/>
    </row>
    <row r="2" spans="1:18" ht="92.5" customHeight="1" thickBot="1" x14ac:dyDescent="0.4">
      <c r="A2" s="4" t="s">
        <v>0</v>
      </c>
      <c r="B2" s="21" t="s">
        <v>52</v>
      </c>
      <c r="C2" s="20" t="s">
        <v>51</v>
      </c>
      <c r="D2" s="20" t="s">
        <v>47</v>
      </c>
      <c r="E2" s="20" t="s">
        <v>49</v>
      </c>
      <c r="F2" s="20" t="s">
        <v>46</v>
      </c>
      <c r="G2" s="20" t="s">
        <v>50</v>
      </c>
      <c r="H2" s="38" t="s">
        <v>48</v>
      </c>
      <c r="I2" s="43"/>
      <c r="J2" s="43"/>
      <c r="K2" s="37"/>
      <c r="L2" s="4" t="s">
        <v>0</v>
      </c>
      <c r="M2" s="20" t="s">
        <v>53</v>
      </c>
      <c r="N2" s="20" t="s">
        <v>66</v>
      </c>
      <c r="O2" s="20" t="s">
        <v>54</v>
      </c>
      <c r="P2" s="20" t="s">
        <v>55</v>
      </c>
      <c r="Q2" s="20" t="s">
        <v>57</v>
      </c>
      <c r="R2" s="38" t="s">
        <v>56</v>
      </c>
    </row>
    <row r="3" spans="1:18" x14ac:dyDescent="0.35">
      <c r="A3" s="5" t="s">
        <v>1</v>
      </c>
      <c r="B3" s="9">
        <v>48</v>
      </c>
      <c r="C3" s="5">
        <v>31290</v>
      </c>
      <c r="D3" s="5">
        <v>651.88</v>
      </c>
      <c r="E3" s="5">
        <v>-104</v>
      </c>
      <c r="F3" s="5">
        <v>-2.17</v>
      </c>
      <c r="G3" s="5">
        <v>-1239.27</v>
      </c>
      <c r="H3" s="5">
        <v>-25.8</v>
      </c>
      <c r="I3" s="5"/>
      <c r="J3" s="5"/>
      <c r="K3" s="5"/>
      <c r="L3" s="5" t="s">
        <v>1</v>
      </c>
      <c r="M3" s="5">
        <v>2082.64</v>
      </c>
      <c r="N3" s="5">
        <v>43.39</v>
      </c>
      <c r="O3" s="5">
        <v>0.47</v>
      </c>
      <c r="P3" s="5">
        <v>0.01</v>
      </c>
      <c r="Q3" s="5">
        <v>-0.47</v>
      </c>
      <c r="R3" s="5">
        <v>-0.01</v>
      </c>
    </row>
    <row r="4" spans="1:18" x14ac:dyDescent="0.35">
      <c r="A4" s="1" t="s">
        <v>2</v>
      </c>
      <c r="B4" s="10">
        <v>72</v>
      </c>
      <c r="C4" s="1">
        <v>136653</v>
      </c>
      <c r="D4" s="1">
        <v>1897.96</v>
      </c>
      <c r="E4" s="1">
        <v>337</v>
      </c>
      <c r="F4" s="1">
        <v>4.68</v>
      </c>
      <c r="G4" s="1">
        <v>540.28</v>
      </c>
      <c r="H4" s="1">
        <v>7.5</v>
      </c>
      <c r="I4" s="1"/>
      <c r="J4" s="1"/>
      <c r="K4" s="1"/>
      <c r="L4" s="1" t="s">
        <v>2</v>
      </c>
      <c r="M4" s="1">
        <v>10053.01</v>
      </c>
      <c r="N4" s="1">
        <v>139.63</v>
      </c>
      <c r="O4" s="1">
        <v>-10.54</v>
      </c>
      <c r="P4" s="1">
        <v>-0.15</v>
      </c>
      <c r="Q4" s="1">
        <v>10.54</v>
      </c>
      <c r="R4" s="1">
        <v>0.15</v>
      </c>
    </row>
    <row r="5" spans="1:18" x14ac:dyDescent="0.35">
      <c r="A5" s="1" t="s">
        <v>3</v>
      </c>
      <c r="B5" s="10">
        <v>81</v>
      </c>
      <c r="C5" s="1">
        <v>89002</v>
      </c>
      <c r="D5" s="1">
        <v>1098.79</v>
      </c>
      <c r="E5" s="1">
        <v>183</v>
      </c>
      <c r="F5" s="1">
        <v>2.2599999999999998</v>
      </c>
      <c r="G5" s="1">
        <v>309.5</v>
      </c>
      <c r="H5" s="1">
        <v>3.82</v>
      </c>
      <c r="I5" s="1"/>
      <c r="J5" s="1"/>
      <c r="K5" s="1"/>
      <c r="L5" s="1" t="s">
        <v>3</v>
      </c>
      <c r="M5" s="1">
        <v>6016.77</v>
      </c>
      <c r="N5" s="1">
        <v>74.28</v>
      </c>
      <c r="O5" s="1">
        <v>-0.04</v>
      </c>
      <c r="P5" s="1">
        <v>-4.0000000000000002E-4</v>
      </c>
      <c r="Q5" s="1">
        <v>0.04</v>
      </c>
      <c r="R5" s="1">
        <v>4.0000000000000002E-4</v>
      </c>
    </row>
    <row r="6" spans="1:18" x14ac:dyDescent="0.35">
      <c r="A6" s="1" t="s">
        <v>4</v>
      </c>
      <c r="B6" s="10">
        <v>63</v>
      </c>
      <c r="C6" s="1">
        <v>56089</v>
      </c>
      <c r="D6" s="1">
        <v>890.3</v>
      </c>
      <c r="E6" s="1">
        <v>17</v>
      </c>
      <c r="F6" s="1">
        <v>0.27</v>
      </c>
      <c r="G6" s="1">
        <v>-306.38</v>
      </c>
      <c r="H6" s="1">
        <v>-4.8600000000000003</v>
      </c>
      <c r="I6" s="1"/>
      <c r="J6" s="1"/>
      <c r="K6" s="1"/>
      <c r="L6" s="1" t="s">
        <v>4</v>
      </c>
      <c r="M6" s="1">
        <v>4409.96</v>
      </c>
      <c r="N6" s="1">
        <v>69.999399999999994</v>
      </c>
      <c r="O6" s="1">
        <v>-0.25</v>
      </c>
      <c r="P6" s="1">
        <v>-4.0000000000000001E-3</v>
      </c>
      <c r="Q6" s="1">
        <v>0.25</v>
      </c>
      <c r="R6" s="1">
        <v>4.0000000000000001E-3</v>
      </c>
    </row>
    <row r="7" spans="1:18" x14ac:dyDescent="0.35">
      <c r="A7" s="1" t="s">
        <v>5</v>
      </c>
      <c r="B7" s="11">
        <v>1</v>
      </c>
      <c r="C7" s="1">
        <v>315</v>
      </c>
      <c r="D7" s="1">
        <v>315</v>
      </c>
      <c r="E7" s="1">
        <v>3</v>
      </c>
      <c r="F7" s="1">
        <v>3</v>
      </c>
      <c r="G7" s="1">
        <v>27.43</v>
      </c>
      <c r="H7" s="1">
        <v>27.43</v>
      </c>
      <c r="I7" s="1"/>
      <c r="J7" s="1"/>
      <c r="K7" s="1"/>
      <c r="L7" s="1" t="s">
        <v>5</v>
      </c>
      <c r="M7" s="14">
        <v>21.809339880964501</v>
      </c>
      <c r="N7" s="14">
        <v>21.809339880964501</v>
      </c>
      <c r="O7" s="1">
        <v>-0.02</v>
      </c>
      <c r="P7" s="1">
        <v>-0.02</v>
      </c>
      <c r="Q7" s="1">
        <v>0.02</v>
      </c>
      <c r="R7" s="1">
        <v>0.02</v>
      </c>
    </row>
    <row r="8" spans="1:18" x14ac:dyDescent="0.35">
      <c r="A8" s="1" t="s">
        <v>6</v>
      </c>
      <c r="B8" s="12">
        <v>26</v>
      </c>
      <c r="C8" s="1">
        <v>29792</v>
      </c>
      <c r="D8" s="8">
        <v>1145.8499999999999</v>
      </c>
      <c r="E8" s="1">
        <v>-64</v>
      </c>
      <c r="F8" s="1">
        <v>-2.46</v>
      </c>
      <c r="G8" s="1">
        <v>-175.22</v>
      </c>
      <c r="H8" s="1">
        <v>-6.74</v>
      </c>
      <c r="I8" s="42"/>
      <c r="J8" s="42"/>
      <c r="K8" s="42"/>
      <c r="L8" s="1" t="s">
        <v>6</v>
      </c>
      <c r="M8" s="8">
        <v>2287.59</v>
      </c>
      <c r="N8" s="8">
        <v>87.98</v>
      </c>
      <c r="O8" s="1">
        <v>-0.2</v>
      </c>
      <c r="P8" s="1">
        <v>-0.01</v>
      </c>
      <c r="Q8" s="1">
        <v>0.2</v>
      </c>
      <c r="R8" s="1">
        <v>0.01</v>
      </c>
    </row>
    <row r="9" spans="1:18" x14ac:dyDescent="0.35">
      <c r="A9" s="1" t="s">
        <v>7</v>
      </c>
      <c r="B9" s="10">
        <v>33</v>
      </c>
      <c r="C9" s="1">
        <v>14131</v>
      </c>
      <c r="D9" s="1">
        <v>428.21</v>
      </c>
      <c r="E9" s="1">
        <v>-9</v>
      </c>
      <c r="F9" s="1">
        <v>-0.27</v>
      </c>
      <c r="G9" s="1">
        <v>-894.6</v>
      </c>
      <c r="H9" s="1">
        <v>-27.11</v>
      </c>
      <c r="I9" s="1"/>
      <c r="J9" s="1"/>
      <c r="K9" s="1"/>
      <c r="L9" s="1" t="s">
        <v>7</v>
      </c>
      <c r="M9" s="1">
        <v>754.43</v>
      </c>
      <c r="N9" s="1">
        <v>22.86</v>
      </c>
      <c r="O9" s="1">
        <v>-0.18</v>
      </c>
      <c r="P9" s="1">
        <v>-0.01</v>
      </c>
      <c r="Q9" s="1">
        <v>0.18</v>
      </c>
      <c r="R9" s="1">
        <v>0.01</v>
      </c>
    </row>
    <row r="10" spans="1:18" x14ac:dyDescent="0.35">
      <c r="A10" s="1" t="s">
        <v>8</v>
      </c>
      <c r="B10" s="11">
        <v>13</v>
      </c>
      <c r="C10" s="1">
        <v>6882</v>
      </c>
      <c r="D10" s="1">
        <v>529.38</v>
      </c>
      <c r="E10" s="1">
        <v>16</v>
      </c>
      <c r="F10" s="1">
        <v>1.23</v>
      </c>
      <c r="G10" s="1">
        <v>-163.41</v>
      </c>
      <c r="H10" s="1">
        <v>-12.57</v>
      </c>
      <c r="I10" s="1"/>
      <c r="J10" s="1"/>
      <c r="K10" s="1"/>
      <c r="L10" s="1" t="s">
        <v>8</v>
      </c>
      <c r="M10" s="1">
        <v>356.24</v>
      </c>
      <c r="N10" s="1">
        <v>27.4</v>
      </c>
      <c r="O10" s="1">
        <v>-1.43</v>
      </c>
      <c r="P10" s="1">
        <v>-0.11</v>
      </c>
      <c r="Q10" s="1">
        <v>1.43</v>
      </c>
      <c r="R10" s="1">
        <v>0.11</v>
      </c>
    </row>
    <row r="11" spans="1:18" x14ac:dyDescent="0.35">
      <c r="A11" s="1" t="s">
        <v>9</v>
      </c>
      <c r="B11" s="10">
        <v>2</v>
      </c>
      <c r="C11" s="1">
        <v>338</v>
      </c>
      <c r="D11" s="1">
        <v>169</v>
      </c>
      <c r="E11" s="1">
        <v>-9</v>
      </c>
      <c r="F11" s="1">
        <v>-4.5</v>
      </c>
      <c r="G11" s="1">
        <v>-169.96</v>
      </c>
      <c r="H11" s="1">
        <v>-84.98</v>
      </c>
      <c r="I11" s="1"/>
      <c r="J11" s="1"/>
      <c r="K11" s="1"/>
      <c r="L11" s="1" t="s">
        <v>9</v>
      </c>
      <c r="M11" s="1">
        <v>31.38</v>
      </c>
      <c r="N11" s="1">
        <v>15.69</v>
      </c>
      <c r="O11" s="1">
        <v>0.1</v>
      </c>
      <c r="P11" s="1">
        <v>0.05</v>
      </c>
      <c r="Q11" s="1">
        <v>-0.1</v>
      </c>
      <c r="R11" s="1">
        <v>-0.05</v>
      </c>
    </row>
    <row r="12" spans="1:18" x14ac:dyDescent="0.35">
      <c r="A12" s="1" t="s">
        <v>10</v>
      </c>
      <c r="B12" s="10">
        <v>70</v>
      </c>
      <c r="C12" s="1">
        <v>129154</v>
      </c>
      <c r="D12" s="1">
        <v>1845.06</v>
      </c>
      <c r="E12" s="1">
        <v>349</v>
      </c>
      <c r="F12" s="1">
        <v>4.99</v>
      </c>
      <c r="G12" s="1">
        <v>571.29999999999995</v>
      </c>
      <c r="H12" s="1">
        <v>8.16</v>
      </c>
      <c r="I12" s="1"/>
      <c r="J12" s="1"/>
      <c r="K12" s="1"/>
      <c r="L12" s="1" t="s">
        <v>10</v>
      </c>
      <c r="M12" s="1">
        <v>9352.16</v>
      </c>
      <c r="N12" s="1">
        <v>133.6</v>
      </c>
      <c r="O12" s="1">
        <v>-8.11</v>
      </c>
      <c r="P12" s="1">
        <v>-0.12</v>
      </c>
      <c r="Q12" s="1">
        <v>8.11</v>
      </c>
      <c r="R12" s="1">
        <v>0.12</v>
      </c>
    </row>
    <row r="13" spans="1:18" x14ac:dyDescent="0.35">
      <c r="A13" s="1" t="s">
        <v>11</v>
      </c>
      <c r="B13" s="10">
        <v>80</v>
      </c>
      <c r="C13" s="1">
        <v>146580</v>
      </c>
      <c r="D13" s="1">
        <v>1832.25</v>
      </c>
      <c r="E13" s="1">
        <v>334</v>
      </c>
      <c r="F13" s="1">
        <v>4.18</v>
      </c>
      <c r="G13" s="1">
        <v>509.92</v>
      </c>
      <c r="H13" s="1">
        <v>6.37</v>
      </c>
      <c r="I13" s="1"/>
      <c r="J13" s="1"/>
      <c r="K13" s="1"/>
      <c r="L13" s="1" t="s">
        <v>11</v>
      </c>
      <c r="M13" s="1">
        <v>10728.36</v>
      </c>
      <c r="N13" s="1">
        <v>134.1</v>
      </c>
      <c r="O13" s="1">
        <v>-7.06</v>
      </c>
      <c r="P13" s="1">
        <v>-0.09</v>
      </c>
      <c r="Q13" s="1">
        <v>7.06</v>
      </c>
      <c r="R13" s="1">
        <v>0.09</v>
      </c>
    </row>
    <row r="14" spans="1:18" x14ac:dyDescent="0.35">
      <c r="A14" s="1" t="s">
        <v>12</v>
      </c>
      <c r="B14" s="10">
        <v>4</v>
      </c>
      <c r="C14" s="1">
        <v>2396</v>
      </c>
      <c r="D14" s="1">
        <v>599</v>
      </c>
      <c r="E14" s="1">
        <v>2</v>
      </c>
      <c r="F14" s="1">
        <v>0.5</v>
      </c>
      <c r="G14" s="1">
        <v>23.31</v>
      </c>
      <c r="H14" s="1">
        <v>5.83</v>
      </c>
      <c r="I14" s="1"/>
      <c r="J14" s="1"/>
      <c r="K14" s="1"/>
      <c r="L14" s="1" t="s">
        <v>12</v>
      </c>
      <c r="M14" s="1">
        <v>79.77</v>
      </c>
      <c r="N14" s="1">
        <v>19.940000000000001</v>
      </c>
      <c r="O14" s="1">
        <v>-0.04</v>
      </c>
      <c r="P14" s="1">
        <v>-0.01</v>
      </c>
      <c r="Q14" s="1">
        <v>0.04</v>
      </c>
      <c r="R14" s="1">
        <v>0.01</v>
      </c>
    </row>
    <row r="15" spans="1:18" x14ac:dyDescent="0.35">
      <c r="A15" s="1" t="s">
        <v>13</v>
      </c>
      <c r="B15" s="10">
        <v>18</v>
      </c>
      <c r="C15" s="1">
        <v>6418</v>
      </c>
      <c r="D15" s="1">
        <v>356.56</v>
      </c>
      <c r="E15" s="1">
        <v>-16</v>
      </c>
      <c r="F15" s="1">
        <v>-0.89</v>
      </c>
      <c r="G15" s="1">
        <v>-9076.4699999999993</v>
      </c>
      <c r="H15" s="1">
        <v>-504.25</v>
      </c>
      <c r="I15" s="1"/>
      <c r="J15" s="1"/>
      <c r="K15" s="1"/>
      <c r="L15" s="1" t="s">
        <v>13</v>
      </c>
      <c r="M15" s="1">
        <v>251.1</v>
      </c>
      <c r="N15" s="1">
        <v>13.95</v>
      </c>
      <c r="O15" s="1">
        <v>-0.68</v>
      </c>
      <c r="P15" s="1">
        <v>-0.04</v>
      </c>
      <c r="Q15" s="1">
        <v>0.68</v>
      </c>
      <c r="R15" s="1">
        <v>0.04</v>
      </c>
    </row>
    <row r="16" spans="1:18" x14ac:dyDescent="0.35">
      <c r="A16" s="1" t="s">
        <v>14</v>
      </c>
      <c r="B16" s="10">
        <v>60</v>
      </c>
      <c r="C16" s="1">
        <v>115936</v>
      </c>
      <c r="D16" s="1">
        <v>1932.27</v>
      </c>
      <c r="E16" s="1">
        <v>249</v>
      </c>
      <c r="F16" s="1">
        <v>4.1500000000000004</v>
      </c>
      <c r="G16" s="1">
        <v>312.63</v>
      </c>
      <c r="H16" s="1">
        <v>5.21</v>
      </c>
      <c r="I16" s="1"/>
      <c r="J16" s="1"/>
      <c r="K16" s="1"/>
      <c r="L16" s="1" t="s">
        <v>14</v>
      </c>
      <c r="M16" s="1">
        <v>8692.83</v>
      </c>
      <c r="N16" s="1">
        <v>144.88</v>
      </c>
      <c r="O16" s="1">
        <v>-6.93</v>
      </c>
      <c r="P16" s="1">
        <v>-0.12</v>
      </c>
      <c r="Q16" s="1">
        <v>6.93</v>
      </c>
      <c r="R16" s="1">
        <v>0.12</v>
      </c>
    </row>
    <row r="17" spans="1:18" x14ac:dyDescent="0.35">
      <c r="A17" s="1" t="s">
        <v>16</v>
      </c>
      <c r="B17" s="10">
        <v>54</v>
      </c>
      <c r="C17" s="1">
        <v>86458</v>
      </c>
      <c r="D17" s="1">
        <v>1601.07</v>
      </c>
      <c r="E17" s="1">
        <v>8</v>
      </c>
      <c r="F17" s="1">
        <v>0.15</v>
      </c>
      <c r="G17" s="1">
        <v>45.66</v>
      </c>
      <c r="H17" s="1">
        <v>0.85</v>
      </c>
      <c r="I17" s="1"/>
      <c r="J17" s="1"/>
      <c r="K17" s="1"/>
      <c r="L17" s="1" t="s">
        <v>16</v>
      </c>
      <c r="M17" s="1">
        <v>6532.44</v>
      </c>
      <c r="N17" s="1">
        <v>120.97</v>
      </c>
      <c r="O17" s="1">
        <v>-1.17</v>
      </c>
      <c r="P17" s="1">
        <v>-0.02</v>
      </c>
      <c r="Q17" s="1">
        <v>1.17</v>
      </c>
      <c r="R17" s="1">
        <v>0.02</v>
      </c>
    </row>
    <row r="18" spans="1:18" x14ac:dyDescent="0.35">
      <c r="A18" s="1" t="s">
        <v>15</v>
      </c>
      <c r="B18" s="10">
        <v>54</v>
      </c>
      <c r="C18" s="1">
        <v>96848</v>
      </c>
      <c r="D18" s="1">
        <v>1793.48</v>
      </c>
      <c r="E18" s="1">
        <v>216</v>
      </c>
      <c r="F18" s="1">
        <v>4</v>
      </c>
      <c r="G18" s="1">
        <v>364.77</v>
      </c>
      <c r="H18" s="1">
        <v>6.75</v>
      </c>
      <c r="I18" s="1"/>
      <c r="J18" s="1"/>
      <c r="K18" s="1"/>
      <c r="L18" s="1" t="s">
        <v>15</v>
      </c>
      <c r="M18" s="1">
        <v>7465.25</v>
      </c>
      <c r="N18" s="1">
        <v>138.25</v>
      </c>
      <c r="O18" s="1">
        <v>-1.1299999999999999</v>
      </c>
      <c r="P18" s="1">
        <v>-0.02</v>
      </c>
      <c r="Q18" s="1">
        <v>1.1299999999999999</v>
      </c>
      <c r="R18" s="1">
        <v>0.02</v>
      </c>
    </row>
    <row r="19" spans="1:18" x14ac:dyDescent="0.35">
      <c r="A19" s="1" t="s">
        <v>17</v>
      </c>
      <c r="B19" s="10">
        <v>73</v>
      </c>
      <c r="C19" s="1">
        <v>69041</v>
      </c>
      <c r="D19" s="1">
        <v>945.77</v>
      </c>
      <c r="E19" s="1">
        <v>-151</v>
      </c>
      <c r="F19" s="1">
        <v>-2.0699999999999998</v>
      </c>
      <c r="G19" s="1">
        <v>-966.11</v>
      </c>
      <c r="H19" s="1">
        <v>-13.23</v>
      </c>
      <c r="I19" s="1"/>
      <c r="J19" s="1"/>
      <c r="K19" s="1"/>
      <c r="L19" s="1" t="s">
        <v>17</v>
      </c>
      <c r="M19" s="1">
        <v>4755.3999999999996</v>
      </c>
      <c r="N19" s="1">
        <v>65.14</v>
      </c>
      <c r="O19" s="1">
        <v>1.49</v>
      </c>
      <c r="P19" s="1">
        <v>0.02</v>
      </c>
      <c r="Q19" s="1">
        <v>-1.49</v>
      </c>
      <c r="R19" s="1">
        <v>-0.02</v>
      </c>
    </row>
    <row r="20" spans="1:18" x14ac:dyDescent="0.35">
      <c r="A20" s="1" t="s">
        <v>18</v>
      </c>
      <c r="B20" s="10">
        <v>54</v>
      </c>
      <c r="C20" s="1">
        <v>46464</v>
      </c>
      <c r="D20" s="1">
        <v>860.44</v>
      </c>
      <c r="E20" s="1">
        <v>15</v>
      </c>
      <c r="F20" s="1">
        <v>0.28000000000000003</v>
      </c>
      <c r="G20" s="1">
        <v>-330.96</v>
      </c>
      <c r="H20" s="1">
        <v>-6.13</v>
      </c>
      <c r="I20" s="1"/>
      <c r="J20" s="1"/>
      <c r="K20" s="1"/>
      <c r="L20" s="1" t="s">
        <v>18</v>
      </c>
      <c r="M20" s="1">
        <v>3563.78</v>
      </c>
      <c r="N20" s="1">
        <v>65.995999999999995</v>
      </c>
      <c r="O20" s="1">
        <v>-2.92</v>
      </c>
      <c r="P20" s="1">
        <v>-0.05</v>
      </c>
      <c r="Q20" s="1">
        <v>2.92</v>
      </c>
      <c r="R20" s="1">
        <v>0.05</v>
      </c>
    </row>
    <row r="21" spans="1:18" x14ac:dyDescent="0.35">
      <c r="A21" s="1" t="s">
        <v>19</v>
      </c>
      <c r="B21" s="10">
        <v>80</v>
      </c>
      <c r="C21" s="1">
        <v>124064</v>
      </c>
      <c r="D21" s="1">
        <v>1550.8</v>
      </c>
      <c r="E21" s="1">
        <v>93</v>
      </c>
      <c r="F21" s="1">
        <v>1.1599999999999999</v>
      </c>
      <c r="G21" s="1">
        <v>136.68</v>
      </c>
      <c r="H21" s="1">
        <v>1.71</v>
      </c>
      <c r="I21" s="1"/>
      <c r="J21" s="1"/>
      <c r="K21" s="1"/>
      <c r="L21" s="1" t="s">
        <v>19</v>
      </c>
      <c r="M21" s="1">
        <v>9595.16</v>
      </c>
      <c r="N21" s="1">
        <v>119.94</v>
      </c>
      <c r="O21" s="1">
        <v>1.76</v>
      </c>
      <c r="P21" s="1">
        <v>0.02</v>
      </c>
      <c r="Q21" s="1">
        <v>-1.76</v>
      </c>
      <c r="R21" s="1">
        <v>-0.02</v>
      </c>
    </row>
    <row r="22" spans="1:18" ht="15" thickBot="1" x14ac:dyDescent="0.4">
      <c r="A22" s="3" t="s">
        <v>20</v>
      </c>
      <c r="B22" s="13">
        <v>2</v>
      </c>
      <c r="C22" s="3">
        <v>449</v>
      </c>
      <c r="D22" s="3">
        <v>224.5</v>
      </c>
      <c r="E22" s="3">
        <v>1</v>
      </c>
      <c r="F22" s="3">
        <v>0.5</v>
      </c>
      <c r="G22" s="3">
        <v>6.56</v>
      </c>
      <c r="H22" s="3">
        <v>3.28</v>
      </c>
      <c r="I22" s="3"/>
      <c r="J22" s="3"/>
      <c r="K22" s="3"/>
      <c r="L22" s="3" t="s">
        <v>20</v>
      </c>
      <c r="M22" s="3">
        <v>3.26</v>
      </c>
      <c r="N22" s="3">
        <v>1.63</v>
      </c>
      <c r="O22" s="3">
        <v>2E-3</v>
      </c>
      <c r="P22" s="3">
        <v>1E-3</v>
      </c>
      <c r="Q22" s="3">
        <v>-2E-3</v>
      </c>
      <c r="R22" s="3">
        <v>-1E-3</v>
      </c>
    </row>
    <row r="23" spans="1:18" x14ac:dyDescent="0.35">
      <c r="A23" s="6" t="s">
        <v>45</v>
      </c>
      <c r="B23" s="15">
        <f t="shared" ref="B23:R23" si="0">SUM(B3:B22)</f>
        <v>888</v>
      </c>
      <c r="C23" s="15">
        <f t="shared" si="0"/>
        <v>1188300</v>
      </c>
      <c r="D23" s="15">
        <f t="shared" si="0"/>
        <v>20667.57</v>
      </c>
      <c r="E23" s="15">
        <f t="shared" si="0"/>
        <v>1470</v>
      </c>
      <c r="F23" s="15">
        <f t="shared" si="0"/>
        <v>18.989999999999998</v>
      </c>
      <c r="G23" s="15">
        <f t="shared" si="0"/>
        <v>-10474.34</v>
      </c>
      <c r="H23" s="41">
        <f t="shared" si="0"/>
        <v>-608.76</v>
      </c>
      <c r="I23" s="44"/>
      <c r="J23" s="44"/>
      <c r="K23" s="39"/>
      <c r="L23" s="6" t="s">
        <v>45</v>
      </c>
      <c r="M23" s="17">
        <f t="shared" si="0"/>
        <v>87033.339339880957</v>
      </c>
      <c r="N23" s="17">
        <f t="shared" si="0"/>
        <v>1461.4347398809648</v>
      </c>
      <c r="O23" s="17">
        <f t="shared" si="0"/>
        <v>-36.878</v>
      </c>
      <c r="P23" s="17">
        <f t="shared" si="0"/>
        <v>-0.67340000000000011</v>
      </c>
      <c r="Q23" s="17">
        <f t="shared" si="0"/>
        <v>36.878</v>
      </c>
      <c r="R23" s="18">
        <f t="shared" si="0"/>
        <v>0.67340000000000011</v>
      </c>
    </row>
    <row r="24" spans="1:18" ht="15" thickBot="1" x14ac:dyDescent="0.4">
      <c r="A24" s="7" t="s">
        <v>44</v>
      </c>
      <c r="B24" s="25">
        <f t="shared" ref="B24:R24" si="1">AVERAGE(B23/20)</f>
        <v>44.4</v>
      </c>
      <c r="C24" s="23">
        <f t="shared" si="1"/>
        <v>59415</v>
      </c>
      <c r="D24" s="24">
        <f t="shared" si="1"/>
        <v>1033.3785</v>
      </c>
      <c r="E24" s="23">
        <f t="shared" si="1"/>
        <v>73.5</v>
      </c>
      <c r="F24" s="24">
        <f t="shared" si="1"/>
        <v>0.9494999999999999</v>
      </c>
      <c r="G24" s="24">
        <f t="shared" si="1"/>
        <v>-523.71699999999998</v>
      </c>
      <c r="H24" s="26">
        <f t="shared" si="1"/>
        <v>-30.437999999999999</v>
      </c>
      <c r="I24" s="45"/>
      <c r="J24" s="45"/>
      <c r="K24" s="40"/>
      <c r="L24" s="7" t="s">
        <v>44</v>
      </c>
      <c r="M24" s="24">
        <f t="shared" si="1"/>
        <v>4351.6669669940475</v>
      </c>
      <c r="N24" s="24">
        <f t="shared" si="1"/>
        <v>73.071736994048237</v>
      </c>
      <c r="O24" s="24">
        <f t="shared" si="1"/>
        <v>-1.8439000000000001</v>
      </c>
      <c r="P24" s="24">
        <f t="shared" si="1"/>
        <v>-3.3670000000000005E-2</v>
      </c>
      <c r="Q24" s="24">
        <f t="shared" si="1"/>
        <v>1.8439000000000001</v>
      </c>
      <c r="R24" s="26">
        <f t="shared" si="1"/>
        <v>3.3670000000000005E-2</v>
      </c>
    </row>
    <row r="25" spans="1:18" x14ac:dyDescent="0.35">
      <c r="A25" s="29"/>
      <c r="B25" s="30"/>
      <c r="C25" s="31"/>
      <c r="D25" s="32"/>
      <c r="E25" s="31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39" spans="1:16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2">
    <mergeCell ref="A1:H1"/>
    <mergeCell ref="L1:R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76ers Regular Season Roster</vt:lpstr>
      <vt:lpstr>76ers Playoff Rotation</vt:lpstr>
      <vt:lpstr>Celtics Playoff Rotation</vt:lpstr>
      <vt:lpstr>Celtics Regular Season Roster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F. Pallante</dc:creator>
  <cp:lastModifiedBy>Michael F. Pallante</cp:lastModifiedBy>
  <dcterms:created xsi:type="dcterms:W3CDTF">2018-08-13T20:24:45Z</dcterms:created>
  <dcterms:modified xsi:type="dcterms:W3CDTF">2018-08-15T01:25:04Z</dcterms:modified>
</cp:coreProperties>
</file>