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SimplyHPC\1.1\SimplyHPC\doc\results\ansys\"/>
    </mc:Choice>
  </mc:AlternateContent>
  <bookViews>
    <workbookView xWindow="480" yWindow="60" windowWidth="18240" windowHeight="8508"/>
  </bookViews>
  <sheets>
    <sheet name="HSR Cluster" sheetId="1" r:id="rId1"/>
    <sheet name="SimplyHPC A8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6" i="1" l="1"/>
  <c r="M5" i="1"/>
  <c r="M9" i="1"/>
  <c r="M8" i="1"/>
  <c r="M25" i="1"/>
  <c r="M24" i="1"/>
  <c r="M23" i="1"/>
  <c r="M22" i="1"/>
  <c r="M21" i="1"/>
  <c r="M17" i="1"/>
  <c r="M16" i="1"/>
  <c r="M15" i="1"/>
  <c r="M14" i="1"/>
  <c r="M13" i="1"/>
  <c r="F17" i="1"/>
  <c r="F16" i="1"/>
  <c r="F15" i="1"/>
  <c r="F14" i="1"/>
  <c r="F13" i="1"/>
  <c r="F25" i="1"/>
  <c r="F24" i="1"/>
  <c r="F23" i="1"/>
  <c r="F22" i="1"/>
  <c r="F21" i="1"/>
  <c r="O25" i="2"/>
  <c r="F6" i="1"/>
  <c r="F5" i="1"/>
  <c r="F8" i="1"/>
  <c r="F9" i="1"/>
  <c r="U9" i="1"/>
  <c r="U7" i="1"/>
  <c r="T7" i="1"/>
  <c r="S7" i="1"/>
  <c r="R7" i="1"/>
  <c r="T9" i="1"/>
  <c r="S9" i="1"/>
  <c r="R9" i="1"/>
  <c r="Q9" i="1"/>
  <c r="Q8" i="1"/>
  <c r="S5" i="1"/>
  <c r="R5" i="1"/>
  <c r="P9" i="1"/>
  <c r="P8" i="1"/>
  <c r="T8" i="1" s="1"/>
  <c r="P7" i="1"/>
  <c r="Q7" i="1" s="1"/>
  <c r="P6" i="1"/>
  <c r="R6" i="1" s="1"/>
  <c r="P5" i="1"/>
  <c r="U5" i="1" s="1"/>
  <c r="F35" i="2"/>
  <c r="O6" i="2"/>
  <c r="O27" i="2"/>
  <c r="F36" i="2"/>
  <c r="E37" i="2"/>
  <c r="C20" i="2"/>
  <c r="C19" i="2"/>
  <c r="C18" i="2"/>
  <c r="C17" i="2"/>
  <c r="J44" i="2"/>
  <c r="J43" i="2"/>
  <c r="J42" i="2"/>
  <c r="K38" i="2"/>
  <c r="Q38" i="2" s="1"/>
  <c r="K37" i="2"/>
  <c r="K36" i="2"/>
  <c r="K35" i="2"/>
  <c r="P35" i="2" s="1"/>
  <c r="K34" i="2"/>
  <c r="R34" i="2" s="1"/>
  <c r="Q39" i="2"/>
  <c r="P39" i="2"/>
  <c r="O39" i="2"/>
  <c r="N39" i="2"/>
  <c r="M39" i="2"/>
  <c r="L39" i="2"/>
  <c r="H20" i="2"/>
  <c r="E20" i="2"/>
  <c r="H19" i="2"/>
  <c r="E19" i="2"/>
  <c r="H18" i="2"/>
  <c r="E18" i="2"/>
  <c r="H17" i="2"/>
  <c r="E17" i="2"/>
  <c r="O17" i="2"/>
  <c r="R38" i="2"/>
  <c r="R37" i="2"/>
  <c r="R36" i="2"/>
  <c r="R35" i="2"/>
  <c r="Q37" i="2"/>
  <c r="Q36" i="2"/>
  <c r="Q35" i="2"/>
  <c r="O28" i="2"/>
  <c r="J6" i="2"/>
  <c r="L9" i="2"/>
  <c r="J9" i="2" s="1"/>
  <c r="L8" i="2"/>
  <c r="L7" i="2"/>
  <c r="J7" i="2" s="1"/>
  <c r="L6" i="2"/>
  <c r="C6" i="2"/>
  <c r="E9" i="2"/>
  <c r="C9" i="2" s="1"/>
  <c r="E8" i="2"/>
  <c r="C8" i="2" s="1"/>
  <c r="E7" i="2"/>
  <c r="C7" i="2" s="1"/>
  <c r="E6" i="2"/>
  <c r="L28" i="2"/>
  <c r="L27" i="2"/>
  <c r="L26" i="2"/>
  <c r="L25" i="2"/>
  <c r="L20" i="2"/>
  <c r="J20" i="2" s="1"/>
  <c r="L19" i="2"/>
  <c r="J19" i="2" s="1"/>
  <c r="L18" i="2"/>
  <c r="L17" i="2"/>
  <c r="J18" i="2"/>
  <c r="J17" i="2"/>
  <c r="T20" i="2"/>
  <c r="R20" i="2" s="1"/>
  <c r="T19" i="2"/>
  <c r="R19" i="2" s="1"/>
  <c r="T18" i="2"/>
  <c r="R18" i="2" s="1"/>
  <c r="T17" i="2"/>
  <c r="R17" i="2" s="1"/>
  <c r="E28" i="2"/>
  <c r="C28" i="2" s="1"/>
  <c r="E27" i="2"/>
  <c r="C27" i="2" s="1"/>
  <c r="E26" i="2"/>
  <c r="C26" i="2" s="1"/>
  <c r="E25" i="2"/>
  <c r="C25" i="2" s="1"/>
  <c r="H25" i="2"/>
  <c r="H6" i="2"/>
  <c r="E35" i="2" s="1"/>
  <c r="O26" i="2"/>
  <c r="H9" i="2"/>
  <c r="W20" i="2"/>
  <c r="D38" i="2" s="1"/>
  <c r="O20" i="2"/>
  <c r="E38" i="2" s="1"/>
  <c r="H7" i="2"/>
  <c r="D36" i="2" s="1"/>
  <c r="H28" i="2"/>
  <c r="F38" i="2" s="1"/>
  <c r="H27" i="2"/>
  <c r="H26" i="2"/>
  <c r="O9" i="2"/>
  <c r="O8" i="2"/>
  <c r="D37" i="2" s="1"/>
  <c r="O7" i="2"/>
  <c r="E36" i="2" s="1"/>
  <c r="O19" i="2"/>
  <c r="F37" i="2" s="1"/>
  <c r="O18" i="2"/>
  <c r="W19" i="2"/>
  <c r="W18" i="2"/>
  <c r="H8" i="2"/>
  <c r="P37" i="2"/>
  <c r="O37" i="2"/>
  <c r="N37" i="2"/>
  <c r="M37" i="2"/>
  <c r="L37" i="2"/>
  <c r="P36" i="2"/>
  <c r="O36" i="2"/>
  <c r="N36" i="2"/>
  <c r="M36" i="2"/>
  <c r="L36" i="2"/>
  <c r="N35" i="2"/>
  <c r="M35" i="2"/>
  <c r="M34" i="2"/>
  <c r="J8" i="2"/>
  <c r="T5" i="1" l="1"/>
  <c r="Q6" i="1"/>
  <c r="S6" i="1"/>
  <c r="U8" i="1"/>
  <c r="T6" i="1"/>
  <c r="S8" i="1"/>
  <c r="U6" i="1"/>
  <c r="R8" i="1"/>
  <c r="Q5" i="1"/>
  <c r="K42" i="2"/>
  <c r="L38" i="2"/>
  <c r="L35" i="2"/>
  <c r="M38" i="2"/>
  <c r="R39" i="2"/>
  <c r="N38" i="2"/>
  <c r="O38" i="2"/>
  <c r="P38" i="2"/>
  <c r="E34" i="2" s="1"/>
  <c r="O35" i="2"/>
  <c r="N34" i="2"/>
  <c r="O34" i="2"/>
  <c r="Q34" i="2"/>
  <c r="P34" i="2"/>
  <c r="L34" i="2"/>
  <c r="K43" i="2" s="1"/>
  <c r="K44" i="2"/>
  <c r="F34" i="2"/>
  <c r="D34" i="2"/>
  <c r="F7" i="1"/>
  <c r="M7" i="1"/>
  <c r="L44" i="2" l="1"/>
  <c r="L42" i="2"/>
  <c r="L43" i="2"/>
</calcChain>
</file>

<file path=xl/sharedStrings.xml><?xml version="1.0" encoding="utf-8"?>
<sst xmlns="http://schemas.openxmlformats.org/spreadsheetml/2006/main" count="108" uniqueCount="25">
  <si>
    <t>pipe02</t>
  </si>
  <si>
    <t># cores</t>
  </si>
  <si>
    <t>mins</t>
  </si>
  <si>
    <t>sec</t>
  </si>
  <si>
    <t>Time</t>
  </si>
  <si>
    <t>pipe01</t>
  </si>
  <si>
    <t>pipe03</t>
  </si>
  <si>
    <t>pipe04</t>
  </si>
  <si>
    <t>#cores</t>
  </si>
  <si>
    <t>pipe05</t>
  </si>
  <si>
    <t>Min</t>
  </si>
  <si>
    <t>Sec.</t>
  </si>
  <si>
    <t>Weak scaling</t>
  </si>
  <si>
    <t>Statistics</t>
  </si>
  <si>
    <t>size per core</t>
  </si>
  <si>
    <t>Wall Clock Time</t>
  </si>
  <si>
    <t>compressor</t>
  </si>
  <si>
    <t>mean</t>
  </si>
  <si>
    <t>std. Deviation</t>
  </si>
  <si>
    <t>%</t>
  </si>
  <si>
    <t>#A8</t>
  </si>
  <si>
    <t>pipe06</t>
  </si>
  <si>
    <t>Elements</t>
  </si>
  <si>
    <t>incorrect mesh size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</si>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</sst>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</font>
    <font>
      <sz val="11"/>
      <color rgb="FF9C000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0" borderId="0" xfId="0" applyNumberFormat="1"/>
    <xf numFmtId="4" fontId="0" fillId="0" borderId="0" xfId="0" applyNumberFormat="1"/>
    <xf numFmtId="0" fontId="1" fillId="2" borderId="0" xfId="1"/>
    <xf numFmtId="11" fontId="0" fillId="6" borderId="0" xfId="0" applyNumberFormat="1" applyFill="1"/>
    <xf numFmtId="11" fontId="0" fillId="4" borderId="0" xfId="0" applyNumberFormat="1" applyFill="1"/>
    <xf numFmtId="11" fontId="0" fillId="3" borderId="0" xfId="0" applyNumberFormat="1" applyFill="1"/>
    <xf numFmtId="11" fontId="0" fillId="5" borderId="0" xfId="0" applyNumberFormat="1" applyFill="1"/>
    <xf numFmtId="4" fontId="1" fillId="2" borderId="0" xfId="1" applyNumberFormat="1"/>
    <xf numFmtId="11" fontId="1" fillId="2" borderId="0" xfId="1" applyNumberFormat="1"/>
    <xf numFmtId="11" fontId="0" fillId="7" borderId="0" xfId="0" applyNumberFormat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Strong scaling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'HSR Cluster'!$B$20</c:f>
              <c:strCache>
                <c:ptCount val="1"/>
                <c:pt idx="0">
                  <c:v>pipe05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'HSR Cluster'!$C$21:$C$25</c:f>
              <c:numCache>
                <c:formatCode>General</c:formatCode>
                <c:ptCount val="5"/>
                <c:pt idx="0">
                  <c:v>60</c:v>
                </c:pt>
                <c:pt idx="1">
                  <c:v>48</c:v>
                </c:pt>
                <c:pt idx="2">
                  <c:v>36</c:v>
                </c:pt>
                <c:pt idx="3">
                  <c:v>24</c:v>
                </c:pt>
                <c:pt idx="4">
                  <c:v>12</c:v>
                </c:pt>
              </c:numCache>
            </c:numRef>
          </c:cat>
          <c:val>
            <c:numRef>
              <c:f>'HSR Cluster'!$F$21:$F$25</c:f>
              <c:numCache>
                <c:formatCode>General</c:formatCode>
                <c:ptCount val="5"/>
                <c:pt idx="0">
                  <c:v>1778.97</c:v>
                </c:pt>
                <c:pt idx="1">
                  <c:v>2239.5700000000002</c:v>
                </c:pt>
                <c:pt idx="2">
                  <c:v>2937.19</c:v>
                </c:pt>
                <c:pt idx="3">
                  <c:v>2008.19</c:v>
                </c:pt>
                <c:pt idx="4">
                  <c:v>5985.82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'HSR Cluster'!$B$12</c:f>
              <c:strCache>
                <c:ptCount val="1"/>
                <c:pt idx="0">
                  <c:v>pipe06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'HSR Cluster'!$F$13:$F$17</c:f>
              <c:numCache>
                <c:formatCode>General</c:formatCode>
                <c:ptCount val="5"/>
                <c:pt idx="0">
                  <c:v>597.59</c:v>
                </c:pt>
                <c:pt idx="1">
                  <c:v>657.32</c:v>
                </c:pt>
                <c:pt idx="2">
                  <c:v>835.63</c:v>
                </c:pt>
                <c:pt idx="3">
                  <c:v>1223.82</c:v>
                </c:pt>
                <c:pt idx="4">
                  <c:v>2365.75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'HSR Cluster'!$B$4</c:f>
              <c:strCache>
                <c:ptCount val="1"/>
                <c:pt idx="0">
                  <c:v>pipe01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'HSR Cluster'!$F$5:$F$9</c:f>
              <c:numCache>
                <c:formatCode>General</c:formatCode>
                <c:ptCount val="5"/>
                <c:pt idx="0">
                  <c:v>171.94</c:v>
                </c:pt>
                <c:pt idx="1">
                  <c:v>188.05</c:v>
                </c:pt>
                <c:pt idx="2">
                  <c:v>219.74</c:v>
                </c:pt>
                <c:pt idx="3">
                  <c:v>274.64999999999998</c:v>
                </c:pt>
                <c:pt idx="4">
                  <c:v>486.45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'HSR Cluster'!$I$4</c:f>
              <c:strCache>
                <c:ptCount val="1"/>
                <c:pt idx="0">
                  <c:v>pipe02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'HSR Cluster'!$M$5:$M$9</c:f>
              <c:numCache>
                <c:formatCode>General</c:formatCode>
                <c:ptCount val="5"/>
                <c:pt idx="0">
                  <c:v>264.22500000000002</c:v>
                </c:pt>
                <c:pt idx="1">
                  <c:v>336.3</c:v>
                </c:pt>
                <c:pt idx="2">
                  <c:v>376.78</c:v>
                </c:pt>
                <c:pt idx="3">
                  <c:v>524.37</c:v>
                </c:pt>
                <c:pt idx="4">
                  <c:v>743.86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'HSR Cluster'!$I$4</c:f>
              <c:strCache>
                <c:ptCount val="1"/>
                <c:pt idx="0">
                  <c:v>pipe02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'HSR Cluster'!$M$5:$M$9</c:f>
              <c:numCache>
                <c:formatCode>General</c:formatCode>
                <c:ptCount val="5"/>
                <c:pt idx="0">
                  <c:v>264.22500000000002</c:v>
                </c:pt>
                <c:pt idx="1">
                  <c:v>336.3</c:v>
                </c:pt>
                <c:pt idx="2">
                  <c:v>376.78</c:v>
                </c:pt>
                <c:pt idx="3">
                  <c:v>524.37</c:v>
                </c:pt>
                <c:pt idx="4">
                  <c:v>743.86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'HSR Cluster'!$I$12</c:f>
              <c:strCache>
                <c:ptCount val="1"/>
                <c:pt idx="0">
                  <c:v>pipe04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'HSR Cluster'!$M$13:$M$17</c:f>
              <c:numCache>
                <c:formatCode>General</c:formatCode>
                <c:ptCount val="5"/>
                <c:pt idx="0">
                  <c:v>915.85</c:v>
                </c:pt>
                <c:pt idx="1">
                  <c:v>1096.6099999999999</c:v>
                </c:pt>
                <c:pt idx="2">
                  <c:v>1404.86</c:v>
                </c:pt>
                <c:pt idx="3">
                  <c:v>2008.19</c:v>
                </c:pt>
                <c:pt idx="4">
                  <c:v>4072.02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835840"/>
        <c:axId val="375835056"/>
      </c:lineChart>
      <c:catAx>
        <c:axId val="37583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835056"/>
        <c:crosses val="autoZero"/>
        <c:auto val="1"/>
        <c:lblAlgn val="ctr"/>
        <c:lblOffset val="100"/>
        <c:noMultiLvlLbl val="0"/>
      </c:catAx>
      <c:valAx>
        <c:axId val="3758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83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Weak scaling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'SimplyHPC A8'!$E$34</c:f>
              <c:strCache>
                <c:ptCount val="1"/>
                <c:pt idx="0">
                  <c:v>3.05E+04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'SimplyHPC A8'!$C$35:$C$38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'SimplyHPC A8'!$E$35:$E$38</c:f>
              <c:numCache>
                <c:formatCode>General</c:formatCode>
                <c:ptCount val="4"/>
                <c:pt idx="0">
                  <c:v>12.62</c:v>
                </c:pt>
                <c:pt idx="1">
                  <c:v>518.11900000000003</c:v>
                </c:pt>
                <c:pt idx="2">
                  <c:v>677.45</c:v>
                </c:pt>
                <c:pt idx="3" formatCode="#,##0.00">
                  <c:v>594.84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'SimplyHPC A8'!$F$34</c:f>
              <c:strCache>
                <c:ptCount val="1"/>
                <c:pt idx="0">
                  <c:v>6.10E+04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'SimplyHPC A8'!$C$35:$C$38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'SimplyHPC A8'!$F$35:$F$38</c:f>
              <c:numCache>
                <c:formatCode>General</c:formatCode>
                <c:ptCount val="4"/>
                <c:pt idx="0">
                  <c:v>986.61</c:v>
                </c:pt>
                <c:pt idx="1">
                  <c:v>1264.05</c:v>
                </c:pt>
                <c:pt idx="2">
                  <c:v>990.21</c:v>
                </c:pt>
                <c:pt idx="3">
                  <c:v>1216.44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509288"/>
        <c:axId val="238689312"/>
      </c:lineChart>
      <c:catAx>
        <c:axId val="25750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689312"/>
        <c:crosses val="autoZero"/>
        <c:auto val="1"/>
        <c:lblAlgn val="ctr"/>
        <c:lblOffset val="100"/>
        <c:noMultiLvlLbl val="0"/>
      </c:catAx>
      <c:valAx>
        <c:axId val="2386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750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Strong scaling</a:t>
            </a:r>
            <a:endParaRPr lang="de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'SimplyHPC A8'!$C$22</c:f>
              <c:strCache>
                <c:ptCount val="1"/>
                <c:pt idx="0">
                  <c:v>pipe05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'SimplyHPC A8'!$E$25:$E$28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'SimplyHPC A8'!$H$25:$H$28</c:f>
              <c:numCache>
                <c:formatCode>General</c:formatCode>
                <c:ptCount val="4"/>
                <c:pt idx="0">
                  <c:v>9184.44</c:v>
                </c:pt>
                <c:pt idx="1">
                  <c:v>4369.8999999999996</c:v>
                </c:pt>
                <c:pt idx="2">
                  <c:v>2124.5300000000002</c:v>
                </c:pt>
                <c:pt idx="3">
                  <c:v>1216.44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'SimplyHPC A8'!$J$14</c:f>
              <c:strCache>
                <c:ptCount val="1"/>
                <c:pt idx="0">
                  <c:v>pipe04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'SimplyHPC A8'!$O$17:$O$20</c:f>
              <c:numCache>
                <c:formatCode>General</c:formatCode>
                <c:ptCount val="4"/>
                <c:pt idx="0">
                  <c:v>3973.31</c:v>
                </c:pt>
                <c:pt idx="1">
                  <c:v>1908.35</c:v>
                </c:pt>
                <c:pt idx="2">
                  <c:v>990.21</c:v>
                </c:pt>
                <c:pt idx="3">
                  <c:v>594.84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'SimplyHPC A8'!$C$14</c:f>
              <c:strCache>
                <c:ptCount val="1"/>
                <c:pt idx="0">
                  <c:v>pipe06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'SimplyHPC A8'!$H$17:$H$20</c:f>
              <c:numCache>
                <c:formatCode>General</c:formatCode>
                <c:ptCount val="4"/>
                <c:pt idx="0">
                  <c:v>2478.35</c:v>
                </c:pt>
                <c:pt idx="1">
                  <c:v>1264.05</c:v>
                </c:pt>
                <c:pt idx="2">
                  <c:v>677.45</c:v>
                </c:pt>
                <c:pt idx="3">
                  <c:v>441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'SimplyHPC A8'!$J$3</c:f>
              <c:strCache>
                <c:ptCount val="1"/>
                <c:pt idx="0">
                  <c:v>pipe02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'SimplyHPC A8'!$O$6:$O$9</c:f>
              <c:numCache>
                <c:formatCode>General</c:formatCode>
                <c:ptCount val="4"/>
                <c:pt idx="0">
                  <c:v>986.61</c:v>
                </c:pt>
                <c:pt idx="1">
                  <c:v>518.11900000000003</c:v>
                </c:pt>
                <c:pt idx="2">
                  <c:v>307.14999999999998</c:v>
                </c:pt>
                <c:pt idx="3">
                  <c:v>252.13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'SimplyHPC A8'!$C$3</c:f>
              <c:strCache>
                <c:ptCount val="1"/>
                <c:pt idx="0">
                  <c:v>pipe01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'SimplyHPC A8'!$H$6:$H$9</c:f>
              <c:numCache>
                <c:formatCode>General</c:formatCode>
                <c:ptCount val="4"/>
                <c:pt idx="0">
                  <c:v>12.62</c:v>
                </c:pt>
                <c:pt idx="1">
                  <c:v>10.47</c:v>
                </c:pt>
                <c:pt idx="2">
                  <c:v>11.82</c:v>
                </c:pt>
                <c:pt idx="3">
                  <c:v>15.96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86824"/>
        <c:axId val="159887216"/>
      </c:lineChart>
      <c:catAx>
        <c:axId val="15988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887216"/>
        <c:crosses val="autoZero"/>
        <c:auto val="1"/>
        <c:lblAlgn val="ctr"/>
        <c:lblOffset val="100"/>
        <c:noMultiLvlLbl val="0"/>
      </c:catAx>
      <c:valAx>
        <c:axId val="159887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88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Strong scaling for compressor</a:t>
            </a:r>
            <a:endParaRPr lang="de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'SimplyHPC A8'!$L$25:$L$28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'SimplyHPC A8'!$O$25:$O$28</c:f>
              <c:numCache>
                <c:formatCode>General</c:formatCode>
                <c:ptCount val="4"/>
                <c:pt idx="0">
                  <c:v>11016.886</c:v>
                </c:pt>
                <c:pt idx="1">
                  <c:v>5679.71</c:v>
                </c:pt>
                <c:pt idx="2">
                  <c:v>2993.06</c:v>
                </c:pt>
                <c:pt idx="3">
                  <c:v>1616.93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37432"/>
        <c:axId val="159886040"/>
      </c:lineChart>
      <c:catAx>
        <c:axId val="15963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886040"/>
        <c:crosses val="autoZero"/>
        <c:auto val="1"/>
        <c:lblAlgn val="ctr"/>
        <c:lblOffset val="100"/>
        <c:noMultiLvlLbl val="0"/>
      </c:catAx>
      <c:valAx>
        <c:axId val="1598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63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28</xdr:row>
      <xdr:rowOff>144780</xdr:rowOff>
    </xdr:from>
    <xdr:to>
      <xdr:col>8</xdr:col>
      <xdr:colOff>342900</xdr:colOff>
      <xdr:row>44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46</xdr:row>
      <xdr:rowOff>38100</xdr:rowOff>
    </xdr:from>
    <xdr:to>
      <xdr:col>13</xdr:col>
      <xdr:colOff>251460</xdr:colOff>
      <xdr:row>61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46</xdr:row>
      <xdr:rowOff>0</xdr:rowOff>
    </xdr:from>
    <xdr:to>
      <xdr:col>7</xdr:col>
      <xdr:colOff>243840</xdr:colOff>
      <xdr:row>61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358140</xdr:colOff>
      <xdr:row>45</xdr:row>
      <xdr:rowOff>144780</xdr:rowOff>
    </xdr:from>
    <xdr:to>
      <xdr:col>19</xdr:col>
      <xdr:colOff>487680</xdr:colOff>
      <xdr:row>61</xdr:row>
      <xdr:rowOff>83820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HSR-CI">
  <a:themeElements>
    <a:clrScheme name="HSR">
      <a:dk1>
        <a:sysClr val="windowText" lastClr="000000"/>
      </a:dk1>
      <a:lt1>
        <a:sysClr val="window" lastClr="FFFFFF"/>
      </a:lt1>
      <a:dk2>
        <a:srgbClr val="3F6DA6"/>
      </a:dk2>
      <a:lt2>
        <a:srgbClr val="C4C4C2"/>
      </a:lt2>
      <a:accent1>
        <a:srgbClr val="3F6DA6"/>
      </a:accent1>
      <a:accent2>
        <a:srgbClr val="702052"/>
      </a:accent2>
      <a:accent3>
        <a:srgbClr val="548D8B"/>
      </a:accent3>
      <a:accent4>
        <a:srgbClr val="7A6A51"/>
      </a:accent4>
      <a:accent5>
        <a:srgbClr val="00748E"/>
      </a:accent5>
      <a:accent6>
        <a:srgbClr val="BABE5E"/>
      </a:accent6>
      <a:hlink>
        <a:srgbClr val="3F6DA6"/>
      </a:hlink>
      <a:folHlink>
        <a:srgbClr val="800080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rtlCol="0">
        <a:spAutoFit/>
      </a:bodyPr>
      <a:lstStyle>
        <a:defPPr marL="541338" indent="-273600">
          <a:spcBef>
            <a:spcPct val="20000"/>
          </a:spcBef>
          <a:spcAft>
            <a:spcPts val="2000"/>
          </a:spcAft>
          <a:buClr>
            <a:srgbClr val="3F6DA6"/>
          </a:buClr>
          <a:buFont typeface="Wingdings" pitchFamily="2" charset="2"/>
          <a:buChar char="n"/>
          <a:defRPr sz="1700" dirty="0" smtClean="0">
            <a:solidFill>
              <a:prstClr val="black"/>
            </a:solidFill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X25"/>
  <sheetViews>
    <sheetView tabSelected="1" topLeftCell="A13" workbookViewId="0">
      <selection activeCell="J18" sqref="J18"/>
    </sheetView>
  </sheetViews>
  <sheetFormatPr defaultColWidth="9" defaultRowHeight="13.8" x14ac:dyDescent="0.25"/>
  <cols>
    <col min="16" max="16" width="11" bestFit="1" customWidth="1"/>
  </cols>
  <sheetData>
    <row r="4" spans="2:24" x14ac:dyDescent="0.25">
      <c r="B4" t="s">
        <v>5</v>
      </c>
      <c r="C4" t="s">
        <v>1</v>
      </c>
      <c r="D4" t="s">
        <v>2</v>
      </c>
      <c r="E4" t="s">
        <v>3</v>
      </c>
      <c r="F4" t="s">
        <v>4</v>
      </c>
      <c r="I4" t="s">
        <v>0</v>
      </c>
      <c r="J4" t="s">
        <v>1</v>
      </c>
      <c r="K4" t="s">
        <v>2</v>
      </c>
      <c r="L4" t="s">
        <v>3</v>
      </c>
      <c r="M4" t="s">
        <v>4</v>
      </c>
      <c r="Q4">
        <v>6</v>
      </c>
      <c r="R4">
        <v>12</v>
      </c>
      <c r="S4">
        <v>24</v>
      </c>
      <c r="T4">
        <v>48</v>
      </c>
      <c r="U4">
        <v>60</v>
      </c>
      <c r="W4" t="s">
        <v>24</v>
      </c>
      <c r="X4" t="s">
        <v>22</v>
      </c>
    </row>
    <row r="5" spans="2:24" x14ac:dyDescent="0.25">
      <c r="C5">
        <v>60</v>
      </c>
      <c r="D5">
        <v>2</v>
      </c>
      <c r="E5">
        <v>51.94</v>
      </c>
      <c r="F5">
        <f t="shared" ref="F5:F6" si="0">D5*60+E5</f>
        <v>171.94</v>
      </c>
      <c r="J5">
        <v>60</v>
      </c>
      <c r="K5">
        <v>4</v>
      </c>
      <c r="L5">
        <v>24.225000000000001</v>
      </c>
      <c r="M5">
        <f t="shared" ref="M5:M6" si="1">K5*60+L5</f>
        <v>264.22500000000002</v>
      </c>
      <c r="O5" t="s">
        <v>5</v>
      </c>
      <c r="P5" s="3">
        <f>X5</f>
        <v>195102</v>
      </c>
      <c r="Q5" s="1">
        <f>$P$5/Q$4</f>
        <v>32517</v>
      </c>
      <c r="R5" s="1">
        <f>$P$5/R$4</f>
        <v>16258.5</v>
      </c>
      <c r="S5" s="1">
        <f t="shared" ref="S5:U5" si="2">$P$5/S$4</f>
        <v>8129.25</v>
      </c>
      <c r="T5" s="1">
        <f t="shared" si="2"/>
        <v>4064.625</v>
      </c>
      <c r="U5" s="1">
        <f t="shared" si="2"/>
        <v>3251.7</v>
      </c>
      <c r="W5" t="s">
        <v>5</v>
      </c>
      <c r="X5" s="1">
        <v>195102</v>
      </c>
    </row>
    <row r="6" spans="2:24" x14ac:dyDescent="0.25">
      <c r="C6">
        <v>48</v>
      </c>
      <c r="D6">
        <v>3</v>
      </c>
      <c r="E6">
        <v>8.0500000000000007</v>
      </c>
      <c r="F6">
        <f t="shared" si="0"/>
        <v>188.05</v>
      </c>
      <c r="J6">
        <v>48</v>
      </c>
      <c r="K6">
        <v>5</v>
      </c>
      <c r="L6">
        <v>36.299999999999997</v>
      </c>
      <c r="M6">
        <f t="shared" si="1"/>
        <v>336.3</v>
      </c>
      <c r="O6" t="s">
        <v>0</v>
      </c>
      <c r="P6" s="3">
        <f>X6</f>
        <v>432919</v>
      </c>
      <c r="Q6" s="1">
        <f>$P$6/Q$4</f>
        <v>72153.166666666672</v>
      </c>
      <c r="R6" s="1">
        <f t="shared" ref="R6:U6" si="3">$P$6/R$4</f>
        <v>36076.583333333336</v>
      </c>
      <c r="S6" s="1">
        <f t="shared" si="3"/>
        <v>18038.291666666668</v>
      </c>
      <c r="T6" s="1">
        <f t="shared" si="3"/>
        <v>9019.1458333333339</v>
      </c>
      <c r="U6" s="1">
        <f t="shared" si="3"/>
        <v>7215.3166666666666</v>
      </c>
      <c r="W6" t="s">
        <v>0</v>
      </c>
      <c r="X6" s="1">
        <v>432919</v>
      </c>
    </row>
    <row r="7" spans="2:24" x14ac:dyDescent="0.25">
      <c r="C7">
        <v>36</v>
      </c>
      <c r="D7">
        <v>3</v>
      </c>
      <c r="E7">
        <v>39.74</v>
      </c>
      <c r="F7">
        <f>D7*60+E7</f>
        <v>219.74</v>
      </c>
      <c r="J7">
        <v>36</v>
      </c>
      <c r="K7">
        <v>6</v>
      </c>
      <c r="L7">
        <v>16.78</v>
      </c>
      <c r="M7">
        <f>K7*60+L7</f>
        <v>376.78</v>
      </c>
      <c r="O7" t="s">
        <v>21</v>
      </c>
      <c r="P7" s="3">
        <f>X7</f>
        <v>1017573</v>
      </c>
      <c r="Q7" s="1">
        <f>$P$7/Q$4</f>
        <v>169595.5</v>
      </c>
      <c r="R7" s="1">
        <f t="shared" ref="R7:U7" si="4">$P$7/R$4</f>
        <v>84797.75</v>
      </c>
      <c r="S7" s="1">
        <f t="shared" si="4"/>
        <v>42398.875</v>
      </c>
      <c r="T7" s="1">
        <f t="shared" si="4"/>
        <v>21199.4375</v>
      </c>
      <c r="U7" s="1">
        <f t="shared" si="4"/>
        <v>16959.55</v>
      </c>
      <c r="W7" t="s">
        <v>21</v>
      </c>
      <c r="X7" s="1">
        <v>1017573</v>
      </c>
    </row>
    <row r="8" spans="2:24" x14ac:dyDescent="0.25">
      <c r="C8">
        <v>24</v>
      </c>
      <c r="D8">
        <v>4</v>
      </c>
      <c r="E8">
        <v>34.65</v>
      </c>
      <c r="F8">
        <f>D8*60+E8</f>
        <v>274.64999999999998</v>
      </c>
      <c r="J8">
        <v>24</v>
      </c>
      <c r="K8">
        <v>8</v>
      </c>
      <c r="L8">
        <v>44.37</v>
      </c>
      <c r="M8">
        <f t="shared" ref="M8:M9" si="5">K8*60+L8</f>
        <v>524.37</v>
      </c>
      <c r="O8" t="s">
        <v>7</v>
      </c>
      <c r="P8" s="3">
        <f>X8</f>
        <v>2037710</v>
      </c>
      <c r="Q8" s="1">
        <f>$P$8/Q$4</f>
        <v>339618.33333333331</v>
      </c>
      <c r="R8" s="1">
        <f t="shared" ref="R8:U8" si="6">$P$8/R$4</f>
        <v>169809.16666666666</v>
      </c>
      <c r="S8" s="1">
        <f t="shared" si="6"/>
        <v>84904.583333333328</v>
      </c>
      <c r="T8" s="1">
        <f t="shared" si="6"/>
        <v>42452.291666666664</v>
      </c>
      <c r="U8" s="1">
        <f t="shared" si="6"/>
        <v>33961.833333333336</v>
      </c>
      <c r="W8" t="s">
        <v>7</v>
      </c>
      <c r="X8" s="1">
        <v>2037710</v>
      </c>
    </row>
    <row r="9" spans="2:24" x14ac:dyDescent="0.25">
      <c r="C9">
        <v>12</v>
      </c>
      <c r="D9">
        <v>8</v>
      </c>
      <c r="E9">
        <v>6.45</v>
      </c>
      <c r="F9">
        <f>D9*60+E9</f>
        <v>486.45</v>
      </c>
      <c r="J9">
        <v>12</v>
      </c>
      <c r="K9">
        <v>12</v>
      </c>
      <c r="L9">
        <v>23.86</v>
      </c>
      <c r="M9">
        <f t="shared" si="5"/>
        <v>743.86</v>
      </c>
      <c r="O9" t="s">
        <v>9</v>
      </c>
      <c r="P9" s="3">
        <f>X9</f>
        <v>4010210</v>
      </c>
      <c r="Q9" s="1">
        <f>$P$9/Q$4</f>
        <v>668368.33333333337</v>
      </c>
      <c r="R9" s="1">
        <f t="shared" ref="R9:U9" si="7">$P$9/R$4</f>
        <v>334184.16666666669</v>
      </c>
      <c r="S9" s="1">
        <f t="shared" si="7"/>
        <v>167092.08333333334</v>
      </c>
      <c r="T9" s="1">
        <f t="shared" si="7"/>
        <v>83546.041666666672</v>
      </c>
      <c r="U9" s="1">
        <f t="shared" si="7"/>
        <v>66836.833333333328</v>
      </c>
      <c r="W9" t="s">
        <v>9</v>
      </c>
      <c r="X9" s="1">
        <v>4010210</v>
      </c>
    </row>
    <row r="12" spans="2:24" x14ac:dyDescent="0.25">
      <c r="B12" t="s">
        <v>21</v>
      </c>
      <c r="C12" t="s">
        <v>1</v>
      </c>
      <c r="D12" t="s">
        <v>2</v>
      </c>
      <c r="E12" t="s">
        <v>3</v>
      </c>
      <c r="F12" t="s">
        <v>4</v>
      </c>
      <c r="I12" t="s">
        <v>7</v>
      </c>
      <c r="J12" t="s">
        <v>1</v>
      </c>
      <c r="K12" t="s">
        <v>2</v>
      </c>
      <c r="L12" t="s">
        <v>3</v>
      </c>
      <c r="M12" t="s">
        <v>4</v>
      </c>
    </row>
    <row r="13" spans="2:24" x14ac:dyDescent="0.25">
      <c r="C13">
        <v>60</v>
      </c>
      <c r="D13">
        <v>9</v>
      </c>
      <c r="E13">
        <v>57.59</v>
      </c>
      <c r="F13">
        <f t="shared" ref="F13:F17" si="8">D13*60+E13</f>
        <v>597.59</v>
      </c>
      <c r="J13">
        <v>60</v>
      </c>
      <c r="K13">
        <v>15</v>
      </c>
      <c r="L13">
        <v>15.85</v>
      </c>
      <c r="M13">
        <f t="shared" ref="M13:M17" si="9">K13*60+L13</f>
        <v>915.85</v>
      </c>
    </row>
    <row r="14" spans="2:24" x14ac:dyDescent="0.25">
      <c r="C14">
        <v>48</v>
      </c>
      <c r="D14">
        <v>10</v>
      </c>
      <c r="E14">
        <v>57.32</v>
      </c>
      <c r="F14">
        <f t="shared" si="8"/>
        <v>657.32</v>
      </c>
      <c r="J14">
        <v>48</v>
      </c>
      <c r="K14">
        <v>18</v>
      </c>
      <c r="L14">
        <v>16.61</v>
      </c>
      <c r="M14">
        <f t="shared" si="9"/>
        <v>1096.6099999999999</v>
      </c>
    </row>
    <row r="15" spans="2:24" x14ac:dyDescent="0.25">
      <c r="C15">
        <v>36</v>
      </c>
      <c r="D15">
        <v>13</v>
      </c>
      <c r="E15">
        <v>55.63</v>
      </c>
      <c r="F15">
        <f t="shared" si="8"/>
        <v>835.63</v>
      </c>
      <c r="J15">
        <v>36</v>
      </c>
      <c r="K15">
        <v>23</v>
      </c>
      <c r="L15">
        <v>24.86</v>
      </c>
      <c r="M15">
        <f t="shared" si="9"/>
        <v>1404.86</v>
      </c>
    </row>
    <row r="16" spans="2:24" x14ac:dyDescent="0.25">
      <c r="C16">
        <v>24</v>
      </c>
      <c r="D16">
        <v>20</v>
      </c>
      <c r="E16">
        <v>23.82</v>
      </c>
      <c r="F16">
        <f t="shared" si="8"/>
        <v>1223.82</v>
      </c>
      <c r="J16">
        <v>24</v>
      </c>
      <c r="K16">
        <v>33</v>
      </c>
      <c r="L16">
        <v>28.19</v>
      </c>
      <c r="M16">
        <f t="shared" si="9"/>
        <v>2008.19</v>
      </c>
    </row>
    <row r="17" spans="2:13" x14ac:dyDescent="0.25">
      <c r="C17">
        <v>12</v>
      </c>
      <c r="D17">
        <v>39</v>
      </c>
      <c r="E17">
        <v>25.75</v>
      </c>
      <c r="F17">
        <f t="shared" si="8"/>
        <v>2365.75</v>
      </c>
      <c r="J17">
        <v>12</v>
      </c>
      <c r="K17">
        <v>67</v>
      </c>
      <c r="L17">
        <v>52.02</v>
      </c>
      <c r="M17">
        <f t="shared" si="9"/>
        <v>4072.02</v>
      </c>
    </row>
    <row r="20" spans="2:13" x14ac:dyDescent="0.25">
      <c r="B20" t="s">
        <v>9</v>
      </c>
      <c r="C20" t="s">
        <v>1</v>
      </c>
      <c r="D20" t="s">
        <v>2</v>
      </c>
      <c r="E20" t="s">
        <v>3</v>
      </c>
      <c r="F20" t="s">
        <v>4</v>
      </c>
      <c r="I20" t="s">
        <v>16</v>
      </c>
      <c r="J20" t="s">
        <v>1</v>
      </c>
      <c r="K20" t="s">
        <v>2</v>
      </c>
      <c r="L20" t="s">
        <v>3</v>
      </c>
      <c r="M20" t="s">
        <v>4</v>
      </c>
    </row>
    <row r="21" spans="2:13" x14ac:dyDescent="0.25">
      <c r="C21">
        <v>60</v>
      </c>
      <c r="D21">
        <v>29</v>
      </c>
      <c r="E21">
        <v>38.97</v>
      </c>
      <c r="F21">
        <f t="shared" ref="F21:F25" si="10">D21*60+E21</f>
        <v>1778.97</v>
      </c>
      <c r="J21">
        <v>60</v>
      </c>
      <c r="K21">
        <v>52</v>
      </c>
      <c r="L21">
        <v>34.700000000000003</v>
      </c>
      <c r="M21">
        <f t="shared" ref="M21:M25" si="11">K21*60+L21</f>
        <v>3154.7</v>
      </c>
    </row>
    <row r="22" spans="2:13" x14ac:dyDescent="0.25">
      <c r="C22">
        <v>48</v>
      </c>
      <c r="D22">
        <v>37</v>
      </c>
      <c r="E22">
        <v>19.57</v>
      </c>
      <c r="F22">
        <f t="shared" si="10"/>
        <v>2239.5700000000002</v>
      </c>
      <c r="J22">
        <v>48</v>
      </c>
      <c r="K22">
        <v>58</v>
      </c>
      <c r="L22">
        <v>7.35</v>
      </c>
      <c r="M22">
        <f t="shared" si="11"/>
        <v>3487.35</v>
      </c>
    </row>
    <row r="23" spans="2:13" x14ac:dyDescent="0.25">
      <c r="C23">
        <v>36</v>
      </c>
      <c r="D23">
        <v>48</v>
      </c>
      <c r="E23">
        <v>57.19</v>
      </c>
      <c r="F23">
        <f t="shared" si="10"/>
        <v>2937.19</v>
      </c>
      <c r="J23" s="4">
        <v>36</v>
      </c>
      <c r="K23">
        <v>0</v>
      </c>
      <c r="M23">
        <f t="shared" si="11"/>
        <v>0</v>
      </c>
    </row>
    <row r="24" spans="2:13" x14ac:dyDescent="0.25">
      <c r="C24">
        <v>24</v>
      </c>
      <c r="D24">
        <v>33</v>
      </c>
      <c r="E24">
        <v>28.19</v>
      </c>
      <c r="F24">
        <f t="shared" si="10"/>
        <v>2008.19</v>
      </c>
      <c r="J24">
        <v>24</v>
      </c>
      <c r="K24">
        <v>74</v>
      </c>
      <c r="L24">
        <v>32.31</v>
      </c>
      <c r="M24">
        <f t="shared" si="11"/>
        <v>4472.3100000000004</v>
      </c>
    </row>
    <row r="25" spans="2:13" x14ac:dyDescent="0.25">
      <c r="C25">
        <v>12</v>
      </c>
      <c r="D25">
        <v>99</v>
      </c>
      <c r="E25">
        <v>45.82</v>
      </c>
      <c r="F25">
        <f t="shared" si="10"/>
        <v>5985.82</v>
      </c>
      <c r="J25">
        <v>12</v>
      </c>
      <c r="K25">
        <v>89</v>
      </c>
      <c r="L25">
        <v>11.41</v>
      </c>
      <c r="M25">
        <f t="shared" si="11"/>
        <v>5351.41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W44"/>
  <sheetViews>
    <sheetView topLeftCell="A34" workbookViewId="0">
      <selection activeCell="F42" sqref="F42"/>
    </sheetView>
  </sheetViews>
  <sheetFormatPr defaultColWidth="9" defaultRowHeight="13.8" x14ac:dyDescent="0.25"/>
  <cols>
    <col min="3" max="3" width="11.59765625" bestFit="1" customWidth="1"/>
    <col min="4" max="4" width="9.69921875" bestFit="1" customWidth="1"/>
    <col min="10" max="10" width="11.09765625" bestFit="1" customWidth="1"/>
    <col min="11" max="11" width="11" bestFit="1" customWidth="1"/>
    <col min="12" max="12" width="9.69921875" bestFit="1" customWidth="1"/>
    <col min="13" max="14" width="10.796875" customWidth="1"/>
    <col min="15" max="16" width="9.19921875" bestFit="1" customWidth="1"/>
    <col min="18" max="18" width="11.09765625" bestFit="1" customWidth="1"/>
  </cols>
  <sheetData>
    <row r="3" spans="3:23" x14ac:dyDescent="0.25">
      <c r="C3" t="s">
        <v>5</v>
      </c>
      <c r="J3" t="s">
        <v>0</v>
      </c>
    </row>
    <row r="5" spans="3:23" x14ac:dyDescent="0.25">
      <c r="C5" t="s">
        <v>14</v>
      </c>
      <c r="D5" t="s">
        <v>20</v>
      </c>
      <c r="E5" t="s">
        <v>8</v>
      </c>
      <c r="F5" t="s">
        <v>10</v>
      </c>
      <c r="G5" t="s">
        <v>11</v>
      </c>
      <c r="H5" t="s">
        <v>15</v>
      </c>
      <c r="J5" t="s">
        <v>14</v>
      </c>
      <c r="K5" t="s">
        <v>20</v>
      </c>
      <c r="L5" t="s">
        <v>8</v>
      </c>
      <c r="M5" t="s">
        <v>10</v>
      </c>
      <c r="N5" t="s">
        <v>11</v>
      </c>
      <c r="O5" t="s">
        <v>15</v>
      </c>
    </row>
    <row r="6" spans="3:23" x14ac:dyDescent="0.25">
      <c r="C6" s="1">
        <f>$S$25/E6</f>
        <v>24387.75</v>
      </c>
      <c r="D6">
        <v>1</v>
      </c>
      <c r="E6">
        <f t="shared" ref="E6:E9" si="0">D6*8</f>
        <v>8</v>
      </c>
      <c r="F6">
        <v>0</v>
      </c>
      <c r="G6">
        <v>12.62</v>
      </c>
      <c r="H6">
        <f>F6*60+G6</f>
        <v>12.62</v>
      </c>
      <c r="J6" s="1">
        <f>$S$26/K6/L6</f>
        <v>54114.875</v>
      </c>
      <c r="K6">
        <v>1</v>
      </c>
      <c r="L6">
        <f t="shared" ref="L6:L9" si="1">K6*8</f>
        <v>8</v>
      </c>
      <c r="M6">
        <v>16</v>
      </c>
      <c r="N6">
        <v>26.61</v>
      </c>
      <c r="O6">
        <f>M6*60+N6</f>
        <v>986.61</v>
      </c>
    </row>
    <row r="7" spans="3:23" x14ac:dyDescent="0.25">
      <c r="C7" s="1">
        <f>$S$25/E7</f>
        <v>12193.875</v>
      </c>
      <c r="D7">
        <v>2</v>
      </c>
      <c r="E7">
        <f t="shared" si="0"/>
        <v>16</v>
      </c>
      <c r="F7">
        <v>0</v>
      </c>
      <c r="G7">
        <v>10.47</v>
      </c>
      <c r="H7">
        <f>F7*60+G7</f>
        <v>10.47</v>
      </c>
      <c r="J7" s="1">
        <f>$S$26/K7/L7</f>
        <v>13528.71875</v>
      </c>
      <c r="K7">
        <v>2</v>
      </c>
      <c r="L7">
        <f t="shared" si="1"/>
        <v>16</v>
      </c>
      <c r="M7">
        <v>8</v>
      </c>
      <c r="N7">
        <v>38.119</v>
      </c>
      <c r="O7">
        <f>M7*60+N7</f>
        <v>518.11900000000003</v>
      </c>
    </row>
    <row r="8" spans="3:23" x14ac:dyDescent="0.25">
      <c r="C8" s="1">
        <f>$S$25/E8</f>
        <v>6096.9375</v>
      </c>
      <c r="D8">
        <v>4</v>
      </c>
      <c r="E8">
        <f t="shared" si="0"/>
        <v>32</v>
      </c>
      <c r="F8">
        <v>0</v>
      </c>
      <c r="G8">
        <v>11.82</v>
      </c>
      <c r="H8">
        <f>F8*60+G8</f>
        <v>11.82</v>
      </c>
      <c r="J8" s="1">
        <f>$S$26/K8/L8</f>
        <v>3382.1796875</v>
      </c>
      <c r="K8">
        <v>4</v>
      </c>
      <c r="L8">
        <f t="shared" si="1"/>
        <v>32</v>
      </c>
      <c r="M8">
        <v>5</v>
      </c>
      <c r="N8">
        <v>7.15</v>
      </c>
      <c r="O8">
        <f>M8*60+N8</f>
        <v>307.14999999999998</v>
      </c>
    </row>
    <row r="9" spans="3:23" x14ac:dyDescent="0.25">
      <c r="C9" s="1">
        <f>$S$25/E9</f>
        <v>3048.46875</v>
      </c>
      <c r="D9">
        <v>8</v>
      </c>
      <c r="E9">
        <f t="shared" si="0"/>
        <v>64</v>
      </c>
      <c r="F9">
        <v>0</v>
      </c>
      <c r="G9">
        <v>15.96</v>
      </c>
      <c r="H9">
        <f>F9*60+G9</f>
        <v>15.96</v>
      </c>
      <c r="J9" s="1">
        <f>$S$26/K9/L9</f>
        <v>845.544921875</v>
      </c>
      <c r="K9">
        <v>8</v>
      </c>
      <c r="L9">
        <f t="shared" si="1"/>
        <v>64</v>
      </c>
      <c r="M9">
        <v>4</v>
      </c>
      <c r="N9">
        <v>12.13</v>
      </c>
      <c r="O9">
        <f>M9*60+N9</f>
        <v>252.13</v>
      </c>
      <c r="R9" s="3"/>
    </row>
    <row r="10" spans="3:23" x14ac:dyDescent="0.25">
      <c r="C10" s="1"/>
    </row>
    <row r="14" spans="3:23" x14ac:dyDescent="0.25">
      <c r="C14" t="s">
        <v>21</v>
      </c>
      <c r="J14" t="s">
        <v>7</v>
      </c>
      <c r="R14" t="s">
        <v>6</v>
      </c>
    </row>
    <row r="16" spans="3:23" x14ac:dyDescent="0.25">
      <c r="D16" t="s">
        <v>20</v>
      </c>
      <c r="E16" t="s">
        <v>8</v>
      </c>
      <c r="F16" t="s">
        <v>10</v>
      </c>
      <c r="G16" t="s">
        <v>11</v>
      </c>
      <c r="H16" t="s">
        <v>15</v>
      </c>
      <c r="K16" t="s">
        <v>20</v>
      </c>
      <c r="L16" t="s">
        <v>8</v>
      </c>
      <c r="M16" t="s">
        <v>10</v>
      </c>
      <c r="N16" t="s">
        <v>11</v>
      </c>
      <c r="O16" t="s">
        <v>15</v>
      </c>
      <c r="R16" t="s">
        <v>14</v>
      </c>
      <c r="S16" t="s">
        <v>20</v>
      </c>
      <c r="T16" t="s">
        <v>8</v>
      </c>
      <c r="U16" t="s">
        <v>10</v>
      </c>
      <c r="V16" t="s">
        <v>11</v>
      </c>
      <c r="W16" t="s">
        <v>15</v>
      </c>
    </row>
    <row r="17" spans="3:23" x14ac:dyDescent="0.25">
      <c r="C17" s="1">
        <f>$S$27/E17</f>
        <v>127196.625</v>
      </c>
      <c r="D17">
        <v>1</v>
      </c>
      <c r="E17">
        <f t="shared" ref="E17:E20" si="2">D17*8</f>
        <v>8</v>
      </c>
      <c r="F17">
        <v>41</v>
      </c>
      <c r="G17">
        <v>18.350000000000001</v>
      </c>
      <c r="H17">
        <f>F17*60+G17</f>
        <v>2478.35</v>
      </c>
      <c r="J17" s="1">
        <f>$S$28/L17</f>
        <v>254713.75</v>
      </c>
      <c r="K17">
        <v>1</v>
      </c>
      <c r="L17">
        <f t="shared" ref="L17:L20" si="3">K17*8</f>
        <v>8</v>
      </c>
      <c r="M17">
        <v>66</v>
      </c>
      <c r="N17">
        <v>13.31</v>
      </c>
      <c r="O17">
        <f>M17*60+N17</f>
        <v>3973.31</v>
      </c>
      <c r="R17" s="3">
        <f>$S$27/T17</f>
        <v>127196.625</v>
      </c>
      <c r="S17">
        <v>1</v>
      </c>
      <c r="T17">
        <f>S17*8</f>
        <v>8</v>
      </c>
      <c r="W17">
        <v>0</v>
      </c>
    </row>
    <row r="18" spans="3:23" x14ac:dyDescent="0.25">
      <c r="C18" s="1">
        <f t="shared" ref="C18:C20" si="4">$S$27/E18</f>
        <v>63598.3125</v>
      </c>
      <c r="D18">
        <v>2</v>
      </c>
      <c r="E18">
        <f t="shared" si="2"/>
        <v>16</v>
      </c>
      <c r="F18">
        <v>21</v>
      </c>
      <c r="G18">
        <v>4.05</v>
      </c>
      <c r="H18">
        <f>F18*60+G18</f>
        <v>1264.05</v>
      </c>
      <c r="J18" s="1">
        <f>$S$28/L18</f>
        <v>127356.875</v>
      </c>
      <c r="K18">
        <v>2</v>
      </c>
      <c r="L18">
        <f t="shared" si="3"/>
        <v>16</v>
      </c>
      <c r="M18">
        <v>31</v>
      </c>
      <c r="N18">
        <v>48.35</v>
      </c>
      <c r="O18">
        <f>M18*60+N18</f>
        <v>1908.35</v>
      </c>
      <c r="R18" s="3">
        <f>$S$27/T18</f>
        <v>63598.3125</v>
      </c>
      <c r="S18">
        <v>2</v>
      </c>
      <c r="T18">
        <f t="shared" ref="T18:T20" si="5">S18*8</f>
        <v>16</v>
      </c>
      <c r="U18">
        <v>31</v>
      </c>
      <c r="V18">
        <v>51.68</v>
      </c>
      <c r="W18">
        <f>U18*60+V18</f>
        <v>1911.68</v>
      </c>
    </row>
    <row r="19" spans="3:23" x14ac:dyDescent="0.25">
      <c r="C19" s="1">
        <f t="shared" si="4"/>
        <v>31799.15625</v>
      </c>
      <c r="D19">
        <v>4</v>
      </c>
      <c r="E19">
        <f t="shared" si="2"/>
        <v>32</v>
      </c>
      <c r="F19">
        <v>11</v>
      </c>
      <c r="G19">
        <v>17.45</v>
      </c>
      <c r="H19">
        <f>F19*60+G19</f>
        <v>677.45</v>
      </c>
      <c r="J19" s="1">
        <f>$S$28/L19</f>
        <v>63678.4375</v>
      </c>
      <c r="K19">
        <v>4</v>
      </c>
      <c r="L19">
        <f t="shared" si="3"/>
        <v>32</v>
      </c>
      <c r="M19">
        <v>16</v>
      </c>
      <c r="N19">
        <v>30.21</v>
      </c>
      <c r="O19">
        <f>M19*60+N19</f>
        <v>990.21</v>
      </c>
      <c r="R19" s="3">
        <f>$S$27/T19</f>
        <v>31799.15625</v>
      </c>
      <c r="S19">
        <v>4</v>
      </c>
      <c r="T19">
        <f t="shared" si="5"/>
        <v>32</v>
      </c>
      <c r="U19">
        <v>16</v>
      </c>
      <c r="V19">
        <v>29.21</v>
      </c>
      <c r="W19">
        <f>U19*60+V19</f>
        <v>989.21</v>
      </c>
    </row>
    <row r="20" spans="3:23" x14ac:dyDescent="0.25">
      <c r="C20" s="1">
        <f t="shared" si="4"/>
        <v>15899.578125</v>
      </c>
      <c r="D20">
        <v>8</v>
      </c>
      <c r="E20">
        <f t="shared" si="2"/>
        <v>64</v>
      </c>
      <c r="F20">
        <v>7</v>
      </c>
      <c r="G20">
        <v>21</v>
      </c>
      <c r="H20">
        <f>F20*60+G20</f>
        <v>441</v>
      </c>
      <c r="J20" s="1">
        <f>$S$28/L20</f>
        <v>31839.21875</v>
      </c>
      <c r="K20">
        <v>8</v>
      </c>
      <c r="L20">
        <f t="shared" si="3"/>
        <v>64</v>
      </c>
      <c r="M20">
        <v>9</v>
      </c>
      <c r="N20">
        <v>54.84</v>
      </c>
      <c r="O20">
        <f>M20*60+N20</f>
        <v>594.84</v>
      </c>
      <c r="R20" s="3">
        <f>$S$27/T20</f>
        <v>15899.578125</v>
      </c>
      <c r="S20">
        <v>8</v>
      </c>
      <c r="T20">
        <f t="shared" si="5"/>
        <v>64</v>
      </c>
      <c r="U20">
        <v>9</v>
      </c>
      <c r="V20">
        <v>58.67</v>
      </c>
      <c r="W20">
        <f>U20*60+V20</f>
        <v>598.66999999999996</v>
      </c>
    </row>
    <row r="22" spans="3:23" x14ac:dyDescent="0.25">
      <c r="C22" t="s">
        <v>9</v>
      </c>
      <c r="J22" t="s">
        <v>16</v>
      </c>
    </row>
    <row r="24" spans="3:23" x14ac:dyDescent="0.25">
      <c r="C24" t="s">
        <v>14</v>
      </c>
      <c r="D24" t="s">
        <v>20</v>
      </c>
      <c r="E24" t="s">
        <v>8</v>
      </c>
      <c r="F24" t="s">
        <v>10</v>
      </c>
      <c r="G24" t="s">
        <v>11</v>
      </c>
      <c r="H24" t="s">
        <v>15</v>
      </c>
      <c r="K24" t="s">
        <v>20</v>
      </c>
      <c r="L24" t="s">
        <v>8</v>
      </c>
      <c r="M24" t="s">
        <v>10</v>
      </c>
      <c r="N24" t="s">
        <v>11</v>
      </c>
      <c r="O24" t="s">
        <v>15</v>
      </c>
      <c r="R24" t="s">
        <v>13</v>
      </c>
      <c r="S24" t="s">
        <v>22</v>
      </c>
    </row>
    <row r="25" spans="3:23" x14ac:dyDescent="0.25">
      <c r="C25" s="1">
        <f>$S$29/D25/E25</f>
        <v>501276.25</v>
      </c>
      <c r="D25">
        <v>1</v>
      </c>
      <c r="E25">
        <f>D25*8</f>
        <v>8</v>
      </c>
      <c r="F25">
        <v>153</v>
      </c>
      <c r="G25">
        <v>4.4400000000000004</v>
      </c>
      <c r="H25">
        <f>F25*60+G25</f>
        <v>9184.44</v>
      </c>
      <c r="K25">
        <v>1</v>
      </c>
      <c r="L25">
        <f t="shared" ref="L25:L28" si="6">K25*8</f>
        <v>8</v>
      </c>
      <c r="M25">
        <v>183</v>
      </c>
      <c r="N25">
        <v>36.886000000000003</v>
      </c>
      <c r="O25">
        <f>M25*60+N25</f>
        <v>11016.886</v>
      </c>
      <c r="R25" t="s">
        <v>5</v>
      </c>
      <c r="S25" s="1">
        <v>195102</v>
      </c>
    </row>
    <row r="26" spans="3:23" x14ac:dyDescent="0.25">
      <c r="C26" s="1">
        <f>$S$29/E26</f>
        <v>250638.125</v>
      </c>
      <c r="D26">
        <v>2</v>
      </c>
      <c r="E26">
        <f t="shared" ref="E26:E31" si="7">D26*8</f>
        <v>16</v>
      </c>
      <c r="F26">
        <v>72</v>
      </c>
      <c r="G26">
        <v>49.9</v>
      </c>
      <c r="H26">
        <f>F26*60+G26</f>
        <v>4369.8999999999996</v>
      </c>
      <c r="K26">
        <v>2</v>
      </c>
      <c r="L26">
        <f t="shared" si="6"/>
        <v>16</v>
      </c>
      <c r="M26">
        <v>94</v>
      </c>
      <c r="N26">
        <v>39.71</v>
      </c>
      <c r="O26">
        <f>M26*60+N26</f>
        <v>5679.71</v>
      </c>
      <c r="R26" t="s">
        <v>0</v>
      </c>
      <c r="S26" s="1">
        <v>432919</v>
      </c>
    </row>
    <row r="27" spans="3:23" x14ac:dyDescent="0.25">
      <c r="C27" s="1">
        <f>$S$29/E27</f>
        <v>125319.0625</v>
      </c>
      <c r="D27">
        <v>4</v>
      </c>
      <c r="E27">
        <f t="shared" si="7"/>
        <v>32</v>
      </c>
      <c r="F27">
        <v>35</v>
      </c>
      <c r="G27">
        <v>24.53</v>
      </c>
      <c r="H27">
        <f>F27*60+G27</f>
        <v>2124.5300000000002</v>
      </c>
      <c r="K27">
        <v>4</v>
      </c>
      <c r="L27">
        <f t="shared" si="6"/>
        <v>32</v>
      </c>
      <c r="M27">
        <v>49</v>
      </c>
      <c r="N27">
        <v>53.06</v>
      </c>
      <c r="O27">
        <f>M27*60+N27</f>
        <v>2993.06</v>
      </c>
      <c r="R27" t="s">
        <v>21</v>
      </c>
      <c r="S27" s="1">
        <v>1017573</v>
      </c>
    </row>
    <row r="28" spans="3:23" x14ac:dyDescent="0.25">
      <c r="C28" s="1">
        <f>$S$29/E28</f>
        <v>62659.53125</v>
      </c>
      <c r="D28">
        <v>8</v>
      </c>
      <c r="E28">
        <f t="shared" si="7"/>
        <v>64</v>
      </c>
      <c r="F28">
        <v>20</v>
      </c>
      <c r="G28">
        <v>16.440000000000001</v>
      </c>
      <c r="H28">
        <f>F28*60+G28</f>
        <v>1216.44</v>
      </c>
      <c r="K28">
        <v>8</v>
      </c>
      <c r="L28">
        <f t="shared" si="6"/>
        <v>64</v>
      </c>
      <c r="M28">
        <v>26</v>
      </c>
      <c r="N28">
        <v>56.93</v>
      </c>
      <c r="O28">
        <f>M28*60+N28</f>
        <v>1616.93</v>
      </c>
      <c r="R28" t="s">
        <v>7</v>
      </c>
      <c r="S28" s="1">
        <v>2037710</v>
      </c>
    </row>
    <row r="29" spans="3:23" x14ac:dyDescent="0.25">
      <c r="R29" t="s">
        <v>9</v>
      </c>
      <c r="S29" s="1">
        <v>4010210</v>
      </c>
    </row>
    <row r="30" spans="3:23" x14ac:dyDescent="0.25">
      <c r="R30" t="s">
        <v>6</v>
      </c>
      <c r="S30" s="1">
        <v>1380210</v>
      </c>
    </row>
    <row r="32" spans="3:23" x14ac:dyDescent="0.25">
      <c r="C32" t="s">
        <v>12</v>
      </c>
      <c r="G32" s="2"/>
    </row>
    <row r="33" spans="3:18" x14ac:dyDescent="0.25">
      <c r="D33" s="1"/>
      <c r="F33" s="1"/>
      <c r="L33">
        <v>8</v>
      </c>
      <c r="M33">
        <v>16</v>
      </c>
      <c r="N33">
        <v>32</v>
      </c>
      <c r="O33">
        <v>64</v>
      </c>
      <c r="P33">
        <v>128</v>
      </c>
      <c r="Q33">
        <v>256</v>
      </c>
      <c r="R33">
        <v>512</v>
      </c>
    </row>
    <row r="34" spans="3:18" x14ac:dyDescent="0.25">
      <c r="C34" t="s">
        <v>1</v>
      </c>
      <c r="D34" s="1">
        <f>J42</f>
        <v>14385.4453125</v>
      </c>
      <c r="E34" s="1">
        <f>J43</f>
        <v>30506.39453125</v>
      </c>
      <c r="F34" s="1">
        <f>J44</f>
        <v>61012.7890625</v>
      </c>
      <c r="J34" t="s">
        <v>5</v>
      </c>
      <c r="K34" s="3">
        <f>S25</f>
        <v>195102</v>
      </c>
      <c r="L34" s="5">
        <f>$K$34/L$33</f>
        <v>24387.75</v>
      </c>
      <c r="M34" s="6">
        <f>$K$34/M$33</f>
        <v>12193.875</v>
      </c>
      <c r="N34" s="1">
        <f>$K$34/N$33</f>
        <v>6096.9375</v>
      </c>
      <c r="O34" s="1">
        <f>$K$34/O$33</f>
        <v>3048.46875</v>
      </c>
      <c r="P34" s="1">
        <f>$K$34/P$33</f>
        <v>1524.234375</v>
      </c>
      <c r="Q34" s="1">
        <f>$K$34/Q$33</f>
        <v>762.1171875</v>
      </c>
      <c r="R34" s="1">
        <f>$K$34/R$33</f>
        <v>381.05859375</v>
      </c>
    </row>
    <row r="35" spans="3:18" x14ac:dyDescent="0.25">
      <c r="C35">
        <v>8</v>
      </c>
      <c r="E35">
        <f>H6</f>
        <v>12.62</v>
      </c>
      <c r="F35">
        <f>O6</f>
        <v>986.61</v>
      </c>
      <c r="J35" t="s">
        <v>0</v>
      </c>
      <c r="K35" s="3">
        <f t="shared" ref="K35:K38" si="8">S26</f>
        <v>432919</v>
      </c>
      <c r="L35" s="7">
        <f>$K$35/L$33</f>
        <v>54114.875</v>
      </c>
      <c r="M35" s="5">
        <f>$K$35/M$33</f>
        <v>27057.4375</v>
      </c>
      <c r="N35" s="6">
        <f>$K$35/N$33</f>
        <v>13528.71875</v>
      </c>
      <c r="O35" s="1">
        <f>$K$35/O$33</f>
        <v>6764.359375</v>
      </c>
      <c r="P35" s="1">
        <f>$K$35/P$33</f>
        <v>3382.1796875</v>
      </c>
      <c r="Q35" s="1">
        <f>$K$35/Q$33</f>
        <v>1691.08984375</v>
      </c>
      <c r="R35" s="1">
        <f>$K$35/R$33</f>
        <v>845.544921875</v>
      </c>
    </row>
    <row r="36" spans="3:18" x14ac:dyDescent="0.25">
      <c r="C36">
        <v>16</v>
      </c>
      <c r="D36">
        <f>H7</f>
        <v>10.47</v>
      </c>
      <c r="E36">
        <f>O7</f>
        <v>518.11900000000003</v>
      </c>
      <c r="F36">
        <f>H18</f>
        <v>1264.05</v>
      </c>
      <c r="J36" t="s">
        <v>21</v>
      </c>
      <c r="K36" s="3">
        <f t="shared" si="8"/>
        <v>1017573</v>
      </c>
      <c r="L36" s="8">
        <f>$K$36/L$33</f>
        <v>127196.625</v>
      </c>
      <c r="M36" s="7">
        <f>$K$36/M$33</f>
        <v>63598.3125</v>
      </c>
      <c r="N36" s="5">
        <f>$K$36/N$33</f>
        <v>31799.15625</v>
      </c>
      <c r="O36" s="6">
        <f>$K$36/O$33</f>
        <v>15899.578125</v>
      </c>
      <c r="P36" s="1">
        <f>$K$36/P$33</f>
        <v>7949.7890625</v>
      </c>
      <c r="Q36" s="1">
        <f>$K$36/Q$33</f>
        <v>3974.89453125</v>
      </c>
      <c r="R36" s="1">
        <f>$K$36/R$33</f>
        <v>1987.447265625</v>
      </c>
    </row>
    <row r="37" spans="3:18" x14ac:dyDescent="0.25">
      <c r="C37">
        <v>32</v>
      </c>
      <c r="D37">
        <f>O8</f>
        <v>307.14999999999998</v>
      </c>
      <c r="E37">
        <f>H19</f>
        <v>677.45</v>
      </c>
      <c r="F37">
        <f>O19</f>
        <v>990.21</v>
      </c>
      <c r="J37" t="s">
        <v>7</v>
      </c>
      <c r="K37" s="3">
        <f t="shared" si="8"/>
        <v>2037710</v>
      </c>
      <c r="L37" s="1">
        <f>$K$37/L$33</f>
        <v>254713.75</v>
      </c>
      <c r="M37" s="8">
        <f>$K$37/M$33</f>
        <v>127356.875</v>
      </c>
      <c r="N37" s="7">
        <f>$K$37/N$33</f>
        <v>63678.4375</v>
      </c>
      <c r="O37" s="5">
        <f>$K$37/O$33</f>
        <v>31839.21875</v>
      </c>
      <c r="P37" s="6">
        <f>$K$37/P$33</f>
        <v>15919.609375</v>
      </c>
      <c r="Q37" s="1">
        <f>$K$37/Q$33</f>
        <v>7959.8046875</v>
      </c>
      <c r="R37" s="1">
        <f>$K$37/R$33</f>
        <v>3979.90234375</v>
      </c>
    </row>
    <row r="38" spans="3:18" x14ac:dyDescent="0.25">
      <c r="C38">
        <v>64</v>
      </c>
      <c r="D38">
        <f>W20</f>
        <v>598.66999999999996</v>
      </c>
      <c r="E38" s="3">
        <f>O20</f>
        <v>594.84</v>
      </c>
      <c r="F38">
        <f>H28</f>
        <v>1216.44</v>
      </c>
      <c r="J38" t="s">
        <v>9</v>
      </c>
      <c r="K38" s="3">
        <f t="shared" si="8"/>
        <v>4010210</v>
      </c>
      <c r="L38" s="1">
        <f>$K$38/L$33</f>
        <v>501276.25</v>
      </c>
      <c r="M38" s="1">
        <f>$K$38/M$33</f>
        <v>250638.125</v>
      </c>
      <c r="N38" s="8">
        <f>$K$38/N$33</f>
        <v>125319.0625</v>
      </c>
      <c r="O38" s="7">
        <f>$K$38/O$33</f>
        <v>62659.53125</v>
      </c>
      <c r="P38" s="5">
        <f>$K$38/P$33</f>
        <v>31329.765625</v>
      </c>
      <c r="Q38" s="6">
        <f>$K$38/Q$33</f>
        <v>15664.8828125</v>
      </c>
      <c r="R38" s="11">
        <f>$K$38/R$33</f>
        <v>7832.44140625</v>
      </c>
    </row>
    <row r="39" spans="3:18" x14ac:dyDescent="0.25">
      <c r="D39" s="3"/>
      <c r="I39" t="s">
        <v>23</v>
      </c>
      <c r="J39" s="4" t="s">
        <v>6</v>
      </c>
      <c r="K39" s="9">
        <v>1513036</v>
      </c>
      <c r="L39" s="10">
        <f>$K$36/L$33</f>
        <v>127196.625</v>
      </c>
      <c r="M39" s="10">
        <f>$K$36/M$33</f>
        <v>63598.3125</v>
      </c>
      <c r="N39" s="10">
        <f>$K$36/N$33</f>
        <v>31799.15625</v>
      </c>
      <c r="O39" s="10">
        <f>$K$36/O$33</f>
        <v>15899.578125</v>
      </c>
      <c r="P39" s="10">
        <f>$K$36/P$33</f>
        <v>7949.7890625</v>
      </c>
      <c r="Q39" s="10">
        <f>$K$36/Q$33</f>
        <v>3974.89453125</v>
      </c>
      <c r="R39" s="10">
        <f>$K$38/R$33</f>
        <v>7832.44140625</v>
      </c>
    </row>
    <row r="40" spans="3:18" x14ac:dyDescent="0.25">
      <c r="D40" s="3"/>
    </row>
    <row r="41" spans="3:18" x14ac:dyDescent="0.25">
      <c r="J41" t="s">
        <v>17</v>
      </c>
      <c r="K41" t="s">
        <v>18</v>
      </c>
      <c r="L41" t="s">
        <v>19</v>
      </c>
    </row>
    <row r="42" spans="3:18" x14ac:dyDescent="0.25">
      <c r="J42" s="1">
        <f>AVERAGE(M34,O36,N35,P37)</f>
        <v>14385.4453125</v>
      </c>
      <c r="K42" s="2">
        <f>STDEV(M34,N35,P37)</f>
        <v>1887.6467912316821</v>
      </c>
      <c r="L42" s="2">
        <f>K42/J42*100</f>
        <v>13.121921151731339</v>
      </c>
    </row>
    <row r="43" spans="3:18" x14ac:dyDescent="0.25">
      <c r="J43" s="1">
        <f>AVERAGE(M35,N36,O37,P38)</f>
        <v>30506.39453125</v>
      </c>
      <c r="K43" s="2">
        <f>STDEV(L34,M35,O37,P38)</f>
        <v>3561.6120043541705</v>
      </c>
      <c r="L43" s="2">
        <f>K43/J43*100</f>
        <v>11.67496867158701</v>
      </c>
    </row>
    <row r="44" spans="3:18" x14ac:dyDescent="0.25">
      <c r="J44" s="1">
        <f>AVERAGE(L35,M36,N37,O38)</f>
        <v>61012.7890625</v>
      </c>
      <c r="K44">
        <f>STDEV(L35,N37,O38)</f>
        <v>5252.1590491968054</v>
      </c>
      <c r="L44" s="2">
        <f>K44/J44*100</f>
        <v>8.6082920153291518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HSR Cluster</vt:lpstr>
      <vt:lpstr>SimplyHPC A8</vt:lpstr>
      <vt:lpstr>Sheet3</vt:lpstr>
    </vt:vector>
  </TitlesOfParts>
  <Company>HSR Hochschule Rapperswil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Miroslaw Lukasz</dc:creator>
  <cp:lastModifiedBy>Miroslaw Lukasz</cp:lastModifiedBy>
  <dcterms:created xsi:type="dcterms:W3CDTF">2011-01-19T14:52:41Z</dcterms:created>
  <dcterms:modified xsi:type="dcterms:W3CDTF">2015-05-22T09:32:25Z</dcterms:modified>
</cp:coreProperties>
</file>