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SimplyHPC\1.1\SimplyHPC\doc\results\ansys\"/>
    </mc:Choice>
  </mc:AlternateContent>
  <bookViews>
    <workbookView xWindow="0" yWindow="0" windowWidth="16380" windowHeight="8196" activeTab="1"/>
  </bookViews>
  <sheets>
    <sheet name="HSR Cluster" sheetId="1" r:id="rId1"/>
    <sheet name="SimplyHPC A8" sheetId="2" r:id="rId2"/>
    <sheet name="Depl. Time" sheetId="3" r:id="rId3"/>
    <sheet name="Export Gnuplot" sheetId="4" r:id="rId4"/>
  </sheets>
  <calcPr calcId="152511" iterateDelta="1E-4"/>
</workbook>
</file>

<file path=xl/calcChain.xml><?xml version="1.0" encoding="utf-8"?>
<calcChain xmlns="http://schemas.openxmlformats.org/spreadsheetml/2006/main">
  <c r="P11" i="1" l="1"/>
  <c r="Q11" i="1" s="1"/>
  <c r="P10" i="1"/>
  <c r="Q10" i="1" s="1"/>
  <c r="P9" i="1"/>
  <c r="P8" i="1"/>
  <c r="P7" i="1"/>
  <c r="Q7" i="1" s="1"/>
  <c r="P6" i="1"/>
  <c r="Q6" i="1" s="1"/>
  <c r="Q9" i="1"/>
  <c r="Q8" i="1"/>
  <c r="O5" i="1"/>
  <c r="H20" i="1"/>
  <c r="H19" i="1"/>
  <c r="H18" i="1"/>
  <c r="H17" i="1"/>
  <c r="H16" i="1"/>
  <c r="H15" i="1"/>
  <c r="G20" i="1"/>
  <c r="G19" i="1"/>
  <c r="G18" i="1"/>
  <c r="G17" i="1"/>
  <c r="G16" i="1"/>
  <c r="G15" i="1"/>
  <c r="F14" i="1"/>
  <c r="G11" i="1"/>
  <c r="H11" i="1" s="1"/>
  <c r="G10" i="1"/>
  <c r="H10" i="1" s="1"/>
  <c r="G9" i="1"/>
  <c r="H9" i="1" s="1"/>
  <c r="G8" i="1"/>
  <c r="H8" i="1" s="1"/>
  <c r="G7" i="1"/>
  <c r="H7" i="1" s="1"/>
  <c r="H6" i="1"/>
  <c r="G6" i="1"/>
  <c r="F5" i="1"/>
  <c r="F24" i="1"/>
  <c r="O15" i="1"/>
  <c r="F15" i="1"/>
  <c r="H23" i="4" l="1"/>
  <c r="H7" i="4"/>
  <c r="R39" i="2"/>
  <c r="Q39" i="2"/>
  <c r="O39" i="2"/>
  <c r="N39" i="2"/>
  <c r="M39" i="2"/>
  <c r="L39" i="2"/>
  <c r="R38" i="2"/>
  <c r="Q38" i="2"/>
  <c r="N38" i="2"/>
  <c r="M38" i="2"/>
  <c r="K38" i="2"/>
  <c r="L38" i="2" s="1"/>
  <c r="F38" i="2"/>
  <c r="K37" i="2"/>
  <c r="N37" i="2" s="1"/>
  <c r="R36" i="2"/>
  <c r="Q36" i="2"/>
  <c r="P36" i="2"/>
  <c r="O36" i="2"/>
  <c r="N36" i="2"/>
  <c r="M36" i="2"/>
  <c r="L36" i="2"/>
  <c r="K36" i="2"/>
  <c r="P39" i="2" s="1"/>
  <c r="F36" i="2"/>
  <c r="O35" i="2"/>
  <c r="K35" i="2"/>
  <c r="R35" i="2" s="1"/>
  <c r="F35" i="2"/>
  <c r="E35" i="2"/>
  <c r="R34" i="2"/>
  <c r="Q34" i="2"/>
  <c r="N34" i="2"/>
  <c r="M34" i="2"/>
  <c r="K34" i="2"/>
  <c r="L34" i="2" s="1"/>
  <c r="O28" i="2"/>
  <c r="L28" i="2"/>
  <c r="H28" i="2"/>
  <c r="E28" i="2"/>
  <c r="C28" i="2" s="1"/>
  <c r="O27" i="2"/>
  <c r="L27" i="2"/>
  <c r="H27" i="2"/>
  <c r="E27" i="2"/>
  <c r="C27" i="2" s="1"/>
  <c r="O26" i="2"/>
  <c r="L26" i="2"/>
  <c r="H26" i="2"/>
  <c r="E26" i="2"/>
  <c r="C26" i="2"/>
  <c r="O25" i="2"/>
  <c r="L25" i="2"/>
  <c r="H25" i="2"/>
  <c r="E25" i="2"/>
  <c r="C25" i="2"/>
  <c r="W20" i="2"/>
  <c r="T20" i="2"/>
  <c r="R20" i="2"/>
  <c r="O20" i="2"/>
  <c r="E38" i="2" s="1"/>
  <c r="L20" i="2"/>
  <c r="J20" i="2" s="1"/>
  <c r="H20" i="2"/>
  <c r="E20" i="2"/>
  <c r="C20" i="2" s="1"/>
  <c r="W19" i="2"/>
  <c r="T19" i="2"/>
  <c r="R19" i="2"/>
  <c r="O19" i="2"/>
  <c r="F37" i="2" s="1"/>
  <c r="L19" i="2"/>
  <c r="J19" i="2"/>
  <c r="H19" i="2"/>
  <c r="E37" i="2" s="1"/>
  <c r="E19" i="2"/>
  <c r="C19" i="2"/>
  <c r="W18" i="2"/>
  <c r="T18" i="2"/>
  <c r="R18" i="2" s="1"/>
  <c r="O18" i="2"/>
  <c r="L18" i="2"/>
  <c r="J18" i="2"/>
  <c r="H18" i="2"/>
  <c r="E18" i="2"/>
  <c r="C18" i="2"/>
  <c r="T17" i="2"/>
  <c r="R17" i="2" s="1"/>
  <c r="O17" i="2"/>
  <c r="L17" i="2"/>
  <c r="J17" i="2"/>
  <c r="H17" i="2"/>
  <c r="E17" i="2"/>
  <c r="C17" i="2"/>
  <c r="O9" i="2"/>
  <c r="L9" i="2"/>
  <c r="J9" i="2" s="1"/>
  <c r="H9" i="2"/>
  <c r="E9" i="2"/>
  <c r="C9" i="2" s="1"/>
  <c r="O8" i="2"/>
  <c r="L8" i="2"/>
  <c r="J8" i="2"/>
  <c r="H8" i="2"/>
  <c r="E8" i="2"/>
  <c r="C8" i="2"/>
  <c r="O7" i="2"/>
  <c r="E36" i="2" s="1"/>
  <c r="L7" i="2"/>
  <c r="J7" i="2"/>
  <c r="H7" i="2"/>
  <c r="E7" i="2"/>
  <c r="C7" i="2" s="1"/>
  <c r="O6" i="2"/>
  <c r="L6" i="2"/>
  <c r="J6" i="2"/>
  <c r="H6" i="2"/>
  <c r="E6" i="2"/>
  <c r="C6" i="2"/>
  <c r="C48" i="1"/>
  <c r="G48" i="1" s="1"/>
  <c r="C47" i="1"/>
  <c r="H47" i="1" s="1"/>
  <c r="H46" i="1"/>
  <c r="C46" i="1"/>
  <c r="G46" i="1" s="1"/>
  <c r="C45" i="1"/>
  <c r="E45" i="1" s="1"/>
  <c r="H44" i="1"/>
  <c r="C44" i="1"/>
  <c r="G44" i="1" s="1"/>
  <c r="F29" i="1"/>
  <c r="B29" i="1"/>
  <c r="O28" i="1"/>
  <c r="F28" i="1"/>
  <c r="D37" i="1" s="1"/>
  <c r="O27" i="1"/>
  <c r="F27" i="1"/>
  <c r="B27" i="1"/>
  <c r="O26" i="1"/>
  <c r="F26" i="1"/>
  <c r="O25" i="1"/>
  <c r="F25" i="1"/>
  <c r="O24" i="1"/>
  <c r="B24" i="1"/>
  <c r="O20" i="1"/>
  <c r="K20" i="1"/>
  <c r="F20" i="1"/>
  <c r="O19" i="1"/>
  <c r="C37" i="1" s="1"/>
  <c r="F19" i="1"/>
  <c r="B19" i="1"/>
  <c r="O18" i="1"/>
  <c r="K18" i="1"/>
  <c r="F18" i="1"/>
  <c r="O17" i="1"/>
  <c r="D36" i="1" s="1"/>
  <c r="F17" i="1"/>
  <c r="B17" i="1"/>
  <c r="O16" i="1"/>
  <c r="K16" i="1"/>
  <c r="F16" i="1"/>
  <c r="O11" i="1"/>
  <c r="F11" i="1"/>
  <c r="B11" i="1"/>
  <c r="O10" i="1"/>
  <c r="K10" i="1"/>
  <c r="F10" i="1"/>
  <c r="B10" i="1"/>
  <c r="O9" i="1"/>
  <c r="F9" i="1"/>
  <c r="B9" i="1"/>
  <c r="O8" i="1"/>
  <c r="K8" i="1"/>
  <c r="F8" i="1"/>
  <c r="B8" i="1"/>
  <c r="O7" i="1"/>
  <c r="C35" i="1" s="1"/>
  <c r="F7" i="1"/>
  <c r="B7" i="1"/>
  <c r="O6" i="1"/>
  <c r="D34" i="1" s="1"/>
  <c r="F6" i="1"/>
  <c r="C34" i="1" s="1"/>
  <c r="B6" i="1"/>
  <c r="C36" i="1" l="1"/>
  <c r="D35" i="1"/>
  <c r="F45" i="1"/>
  <c r="K17" i="1"/>
  <c r="D46" i="1"/>
  <c r="B15" i="1"/>
  <c r="B28" i="1"/>
  <c r="E46" i="1"/>
  <c r="D48" i="1"/>
  <c r="G47" i="1"/>
  <c r="K19" i="1"/>
  <c r="B25" i="1"/>
  <c r="B16" i="1"/>
  <c r="B18" i="1"/>
  <c r="B20" i="1"/>
  <c r="D44" i="1"/>
  <c r="F46" i="1"/>
  <c r="C39" i="1" s="1"/>
  <c r="C33" i="1" s="1"/>
  <c r="E48" i="1"/>
  <c r="K6" i="1"/>
  <c r="F47" i="1"/>
  <c r="B26" i="1"/>
  <c r="E44" i="1"/>
  <c r="H48" i="1"/>
  <c r="O37" i="2"/>
  <c r="G45" i="1"/>
  <c r="L35" i="2"/>
  <c r="P37" i="2"/>
  <c r="K15" i="1"/>
  <c r="F44" i="1"/>
  <c r="H45" i="1"/>
  <c r="D47" i="1"/>
  <c r="F48" i="1"/>
  <c r="O34" i="2"/>
  <c r="M35" i="2"/>
  <c r="J43" i="2" s="1"/>
  <c r="E34" i="2" s="1"/>
  <c r="Q37" i="2"/>
  <c r="O38" i="2"/>
  <c r="E47" i="1"/>
  <c r="P34" i="2"/>
  <c r="N35" i="2"/>
  <c r="R37" i="2"/>
  <c r="P38" i="2"/>
  <c r="P35" i="2"/>
  <c r="L37" i="2"/>
  <c r="D45" i="1"/>
  <c r="Q35" i="2"/>
  <c r="M37" i="2"/>
  <c r="K7" i="1"/>
  <c r="K9" i="1"/>
  <c r="K11" i="1"/>
  <c r="C40" i="1" l="1"/>
  <c r="C41" i="1" s="1"/>
  <c r="D40" i="1"/>
  <c r="D39" i="1"/>
  <c r="D33" i="1" s="1"/>
  <c r="K44" i="2"/>
  <c r="J44" i="2"/>
  <c r="F34" i="2" s="1"/>
  <c r="K43" i="2"/>
  <c r="L43" i="2" s="1"/>
  <c r="K42" i="2"/>
  <c r="J42" i="2"/>
  <c r="L44" i="2" l="1"/>
  <c r="L42" i="2"/>
  <c r="D41" i="1"/>
</calcChain>
</file>

<file path=xl/sharedStrings.xml><?xml version="1.0" encoding="utf-8"?>
<sst xmlns="http://schemas.openxmlformats.org/spreadsheetml/2006/main" count="152" uniqueCount="53">
  <si>
    <t>pipe01</t>
  </si>
  <si>
    <t>size per core</t>
  </si>
  <si>
    <t># cores</t>
  </si>
  <si>
    <t>mins</t>
  </si>
  <si>
    <t>sec</t>
  </si>
  <si>
    <t>Time</t>
  </si>
  <si>
    <t>pipe02</t>
  </si>
  <si>
    <t>Case</t>
  </si>
  <si>
    <t>Elements</t>
  </si>
  <si>
    <t>pipe06</t>
  </si>
  <si>
    <t>pipe04</t>
  </si>
  <si>
    <t>pipe05</t>
  </si>
  <si>
    <t>compressor</t>
  </si>
  <si>
    <t>Weak scaling</t>
  </si>
  <si>
    <t>mean</t>
  </si>
  <si>
    <t>std dev</t>
  </si>
  <si>
    <t>diff</t>
  </si>
  <si>
    <t>#A8</t>
  </si>
  <si>
    <t>#cores</t>
  </si>
  <si>
    <t>Min</t>
  </si>
  <si>
    <t>Sec.</t>
  </si>
  <si>
    <t>Wall Clock Time</t>
  </si>
  <si>
    <t>pipe03</t>
  </si>
  <si>
    <t>Statistics</t>
  </si>
  <si>
    <t>Size per node</t>
  </si>
  <si>
    <t>incorrect mesh size</t>
  </si>
  <si>
    <t>std. Deviation</t>
  </si>
  <si>
    <t>%</t>
  </si>
  <si>
    <t>HSR strong scaling</t>
  </si>
  <si>
    <t>Number of Cores</t>
  </si>
  <si>
    <t>pipe1</t>
  </si>
  <si>
    <t>pipe2</t>
  </si>
  <si>
    <t>pipe4</t>
  </si>
  <si>
    <t>pipe6</t>
  </si>
  <si>
    <t>pipe5</t>
  </si>
  <si>
    <t>HSR weak scaling</t>
  </si>
  <si>
    <t>A8 strong scaling</t>
  </si>
  <si>
    <t>A8 weak scaling</t>
  </si>
  <si>
    <t>Compressor</t>
  </si>
  <si>
    <t># Cores Azure</t>
  </si>
  <si>
    <t>time azure</t>
  </si>
  <si>
    <t>#cores hsr</t>
  </si>
  <si>
    <t>time hsr</t>
  </si>
  <si>
    <t>Cluster Deployment</t>
  </si>
  <si>
    <t># nodes</t>
  </si>
  <si>
    <t>A8</t>
  </si>
  <si>
    <t>min</t>
  </si>
  <si>
    <t>sec.</t>
  </si>
  <si>
    <t>Preparation</t>
  </si>
  <si>
    <t>Deployment</t>
  </si>
  <si>
    <t>Acceleration</t>
  </si>
  <si>
    <t>Efficency</t>
  </si>
  <si>
    <t># sockets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</si>
</sst>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sz val="11"/>
      <color rgb="FF9C65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EFC6DF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DBEAE9"/>
      </patternFill>
    </fill>
    <fill>
      <patternFill patternType="solid">
        <fgColor rgb="FFFFFFFF"/>
        <bgColor rgb="FFF1F2DF"/>
      </patternFill>
    </fill>
    <fill>
      <patternFill patternType="solid">
        <fgColor rgb="FFDBEAE9"/>
        <bgColor rgb="FFD6E2F0"/>
      </patternFill>
    </fill>
    <fill>
      <patternFill patternType="solid">
        <fgColor rgb="FFEFC6DF"/>
        <bgColor rgb="FFFFC7CE"/>
      </patternFill>
    </fill>
    <fill>
      <patternFill patternType="solid">
        <fgColor rgb="FFB5F2FF"/>
        <bgColor rgb="FFD6E2F0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9" borderId="0" applyNumberFormat="0" applyBorder="0" applyAlignment="0" applyProtection="0"/>
    <xf numFmtId="0" fontId="2" fillId="2" borderId="0" applyBorder="0" applyProtection="0"/>
  </cellStyleXfs>
  <cellXfs count="3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2" borderId="0" xfId="2" applyBorder="1" applyAlignment="1" applyProtection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0" xfId="2" applyBorder="1" applyAlignment="1" applyProtection="1">
      <alignment horizontal="center"/>
    </xf>
    <xf numFmtId="0" fontId="0" fillId="0" borderId="4" xfId="0" applyFont="1" applyBorder="1"/>
    <xf numFmtId="4" fontId="0" fillId="0" borderId="0" xfId="0" applyNumberFormat="1" applyBorder="1"/>
    <xf numFmtId="11" fontId="0" fillId="3" borderId="0" xfId="0" applyNumberFormat="1" applyFill="1" applyBorder="1"/>
    <xf numFmtId="11" fontId="0" fillId="0" borderId="0" xfId="0" applyNumberFormat="1" applyBorder="1"/>
    <xf numFmtId="11" fontId="0" fillId="0" borderId="5" xfId="0" applyNumberFormat="1" applyBorder="1"/>
    <xf numFmtId="11" fontId="2" fillId="2" borderId="0" xfId="2" applyNumberFormat="1" applyBorder="1" applyAlignment="1" applyProtection="1"/>
    <xf numFmtId="11" fontId="0" fillId="4" borderId="0" xfId="0" applyNumberFormat="1" applyFill="1" applyBorder="1"/>
    <xf numFmtId="11" fontId="0" fillId="3" borderId="5" xfId="0" applyNumberFormat="1" applyFill="1" applyBorder="1"/>
    <xf numFmtId="0" fontId="0" fillId="0" borderId="6" xfId="0" applyFont="1" applyBorder="1"/>
    <xf numFmtId="4" fontId="0" fillId="0" borderId="7" xfId="0" applyNumberFormat="1" applyBorder="1"/>
    <xf numFmtId="11" fontId="0" fillId="0" borderId="7" xfId="0" applyNumberFormat="1" applyBorder="1"/>
    <xf numFmtId="11" fontId="0" fillId="4" borderId="8" xfId="0" applyNumberFormat="1" applyFill="1" applyBorder="1"/>
    <xf numFmtId="4" fontId="0" fillId="0" borderId="0" xfId="0" applyNumberFormat="1"/>
    <xf numFmtId="11" fontId="0" fillId="4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5" borderId="0" xfId="0" applyNumberFormat="1" applyFill="1"/>
    <xf numFmtId="4" fontId="2" fillId="2" borderId="0" xfId="2" applyNumberFormat="1" applyBorder="1" applyAlignment="1" applyProtection="1"/>
    <xf numFmtId="0" fontId="3" fillId="9" borderId="0" xfId="1"/>
    <xf numFmtId="2" fontId="0" fillId="0" borderId="0" xfId="0" applyNumberFormat="1"/>
    <xf numFmtId="0" fontId="0" fillId="10" borderId="0" xfId="0" applyFill="1"/>
  </cellXfs>
  <cellStyles count="3">
    <cellStyle name="Neutral" xfId="1" builtinId="2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48E"/>
      <rgbColor rgb="FFEFC6DF"/>
      <rgbColor rgb="FF7A6A51"/>
      <rgbColor rgb="FF9999FF"/>
      <rgbColor rgb="FF993366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AE9"/>
      <rgbColor rgb="FFD6E2F0"/>
      <rgbColor rgb="FFFFFF99"/>
      <rgbColor rgb="FF99CCFF"/>
      <rgbColor rgb="FFFF99CC"/>
      <rgbColor rgb="FFCC99FF"/>
      <rgbColor rgb="FFFFC7CE"/>
      <rgbColor rgb="FF3366FF"/>
      <rgbColor rgb="FF33CCCC"/>
      <rgbColor rgb="FFBABE5E"/>
      <rgbColor rgb="FFFFCC00"/>
      <rgbColor rgb="FFFF9900"/>
      <rgbColor rgb="FFFF6600"/>
      <rgbColor rgb="FF3F6DA6"/>
      <rgbColor rgb="FF969696"/>
      <rgbColor rgb="FF003366"/>
      <rgbColor rgb="FF548D8B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274.64999999999998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BABE5E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1096.6099999999999</c:v>
                </c:pt>
                <c:pt idx="5">
                  <c:v>915.85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17722.849999999999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2239.5700000000002</c:v>
                </c:pt>
                <c:pt idx="5">
                  <c:v>1778.97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67856"/>
        <c:axId val="209482024"/>
      </c:lineChart>
      <c:catAx>
        <c:axId val="209767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9482024"/>
        <c:crosses val="autoZero"/>
        <c:auto val="1"/>
        <c:lblAlgn val="ctr"/>
        <c:lblOffset val="100"/>
        <c:noMultiLvlLbl val="1"/>
      </c:catAx>
      <c:valAx>
        <c:axId val="209482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767856"/>
        <c:crossesAt val="0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702052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Cluster'!$C$34:$C$37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1096.6099999999999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548D8B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Cluster'!$D$34:$D$37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4688"/>
        <c:axId val="209345072"/>
      </c:lineChart>
      <c:catAx>
        <c:axId val="20934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9345072"/>
        <c:crosses val="autoZero"/>
        <c:auto val="1"/>
        <c:lblAlgn val="ctr"/>
        <c:lblOffset val="100"/>
        <c:noMultiLvlLbl val="1"/>
      </c:catAx>
      <c:valAx>
        <c:axId val="2093450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344688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A8'!$E$34</c:f>
              <c:strCache>
                <c:ptCount val="1"/>
                <c:pt idx="0">
                  <c:v>3.05E+04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A8'!$C$35:$C$38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A8'!$E$35:$E$38</c:f>
              <c:numCache>
                <c:formatCode>General</c:formatCode>
                <c:ptCount val="4"/>
                <c:pt idx="0">
                  <c:v>12.62</c:v>
                </c:pt>
                <c:pt idx="1">
                  <c:v>518.11900000000003</c:v>
                </c:pt>
                <c:pt idx="2">
                  <c:v>677.45</c:v>
                </c:pt>
                <c:pt idx="3" formatCode="#,##0.00">
                  <c:v>594.84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A8'!$F$34</c:f>
              <c:strCache>
                <c:ptCount val="1"/>
                <c:pt idx="0">
                  <c:v>6.10E+04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A8'!$C$35:$C$38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A8'!$F$35:$F$38</c:f>
              <c:numCache>
                <c:formatCode>General</c:formatCode>
                <c:ptCount val="4"/>
                <c:pt idx="0">
                  <c:v>986.61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9088"/>
        <c:axId val="210031592"/>
      </c:lineChart>
      <c:catAx>
        <c:axId val="209339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0031592"/>
        <c:crosses val="autoZero"/>
        <c:auto val="1"/>
        <c:lblAlgn val="ctr"/>
        <c:lblOffset val="100"/>
        <c:noMultiLvlLbl val="1"/>
      </c:catAx>
      <c:valAx>
        <c:axId val="210031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339088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A8'!$C$22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A8'!$E$25:$E$28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A8'!$H$25:$H$28</c:f>
              <c:numCache>
                <c:formatCode>General</c:formatCode>
                <c:ptCount val="4"/>
                <c:pt idx="0">
                  <c:v>9184.44</c:v>
                </c:pt>
                <c:pt idx="1">
                  <c:v>4369.8999999999996</c:v>
                </c:pt>
                <c:pt idx="2">
                  <c:v>2124.5300000000002</c:v>
                </c:pt>
                <c:pt idx="3">
                  <c:v>1216.44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A8'!$J$14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A8'!$E$25:$E$28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A8'!$O$17:$O$20</c:f>
              <c:numCache>
                <c:formatCode>General</c:formatCode>
                <c:ptCount val="4"/>
                <c:pt idx="0">
                  <c:v>3973.31</c:v>
                </c:pt>
                <c:pt idx="1">
                  <c:v>1908.35</c:v>
                </c:pt>
                <c:pt idx="2">
                  <c:v>990.21</c:v>
                </c:pt>
                <c:pt idx="3">
                  <c:v>594.84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A8'!$C$14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A8'!$E$25:$E$28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A8'!$H$17:$H$20</c:f>
              <c:numCache>
                <c:formatCode>General</c:formatCode>
                <c:ptCount val="4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'SimplyHPC A8'!$J$3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A8'!$E$25:$E$28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A8'!$O$6:$O$9</c:f>
              <c:numCache>
                <c:formatCode>General</c:formatCode>
                <c:ptCount val="4"/>
                <c:pt idx="0">
                  <c:v>986.61</c:v>
                </c:pt>
                <c:pt idx="1">
                  <c:v>518.11900000000003</c:v>
                </c:pt>
                <c:pt idx="2">
                  <c:v>307.14999999999998</c:v>
                </c:pt>
                <c:pt idx="3">
                  <c:v>252.13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00748E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A8'!$E$25:$E$28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A8'!$H$6:$H$9</c:f>
              <c:numCache>
                <c:formatCode>General</c:formatCode>
                <c:ptCount val="4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05968"/>
        <c:axId val="208556784"/>
      </c:lineChart>
      <c:catAx>
        <c:axId val="209705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556784"/>
        <c:crosses val="autoZero"/>
        <c:auto val="1"/>
        <c:lblAlgn val="ctr"/>
        <c:lblOffset val="100"/>
        <c:noMultiLvlLbl val="1"/>
      </c:catAx>
      <c:valAx>
        <c:axId val="208556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705968"/>
        <c:crossesAt val="0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A8'!$L$25:$L$28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A8'!$O$25:$O$28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  <c:smooth val="1"/>
        </c:ser>
        <c:ser>
          <c:idx val="1"/>
          <c:order val="1"/>
          <c:tx>
            <c:v>HSR</c:v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A8'!$L$25:$L$28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'HSR Cluster'!$O$24:$O$27</c:f>
              <c:numCache>
                <c:formatCode>General</c:formatCode>
                <c:ptCount val="4"/>
                <c:pt idx="0">
                  <c:v>5351.41</c:v>
                </c:pt>
                <c:pt idx="1">
                  <c:v>4472.3100000000004</c:v>
                </c:pt>
                <c:pt idx="2">
                  <c:v>4587.58</c:v>
                </c:pt>
                <c:pt idx="3">
                  <c:v>3487.35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8744"/>
        <c:axId val="208559136"/>
      </c:lineChart>
      <c:catAx>
        <c:axId val="208558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559136"/>
        <c:crosses val="autoZero"/>
        <c:auto val="1"/>
        <c:lblAlgn val="ctr"/>
        <c:lblOffset val="100"/>
        <c:noMultiLvlLbl val="1"/>
      </c:catAx>
      <c:valAx>
        <c:axId val="208559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8558744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705360</xdr:colOff>
      <xdr:row>52</xdr:row>
      <xdr:rowOff>67620</xdr:rowOff>
    </xdr:from>
    <xdr:to>
      <xdr:col>8</xdr:col>
      <xdr:colOff>324120</xdr:colOff>
      <xdr:row>68</xdr:row>
      <xdr:rowOff>6060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469080</xdr:colOff>
      <xdr:row>45</xdr:row>
      <xdr:rowOff>143640</xdr:rowOff>
    </xdr:from>
    <xdr:to>
      <xdr:col>14</xdr:col>
      <xdr:colOff>240120</xdr:colOff>
      <xdr:row>61</xdr:row>
      <xdr:rowOff>74460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324360</xdr:colOff>
      <xdr:row>46</xdr:row>
      <xdr:rowOff>29160</xdr:rowOff>
    </xdr:from>
    <xdr:to>
      <xdr:col>13</xdr:col>
      <xdr:colOff>278640</xdr:colOff>
      <xdr:row>61</xdr:row>
      <xdr:rowOff>143640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65520</xdr:colOff>
      <xdr:row>45</xdr:row>
      <xdr:rowOff>166680</xdr:rowOff>
    </xdr:from>
    <xdr:to>
      <xdr:col>7</xdr:col>
      <xdr:colOff>270720</xdr:colOff>
      <xdr:row>61</xdr:row>
      <xdr:rowOff>105480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385560</xdr:colOff>
      <xdr:row>45</xdr:row>
      <xdr:rowOff>136080</xdr:rowOff>
    </xdr:from>
    <xdr:to>
      <xdr:col>19</xdr:col>
      <xdr:colOff>514440</xdr:colOff>
      <xdr:row>61</xdr:row>
      <xdr:rowOff>74880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48"/>
  <sheetViews>
    <sheetView zoomScaleNormal="100" workbookViewId="0">
      <selection activeCell="F23" sqref="F23"/>
    </sheetView>
  </sheetViews>
  <sheetFormatPr defaultRowHeight="13.8" x14ac:dyDescent="0.25"/>
  <cols>
    <col min="2" max="2" width="16.296875"/>
    <col min="3" max="3" width="11"/>
    <col min="16" max="16" width="11"/>
  </cols>
  <sheetData>
    <row r="3" spans="2:25" x14ac:dyDescent="0.25">
      <c r="B3" s="1" t="s">
        <v>0</v>
      </c>
    </row>
    <row r="4" spans="2:25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s="7" t="s">
        <v>50</v>
      </c>
      <c r="H4" s="7" t="s">
        <v>51</v>
      </c>
      <c r="K4" s="1" t="s">
        <v>6</v>
      </c>
      <c r="L4" t="s">
        <v>2</v>
      </c>
      <c r="M4" t="s">
        <v>3</v>
      </c>
      <c r="N4" t="s">
        <v>4</v>
      </c>
      <c r="O4" t="s">
        <v>5</v>
      </c>
      <c r="P4" s="7" t="s">
        <v>50</v>
      </c>
      <c r="Q4" s="7" t="s">
        <v>51</v>
      </c>
      <c r="X4" t="s">
        <v>7</v>
      </c>
      <c r="Y4" t="s">
        <v>8</v>
      </c>
    </row>
    <row r="5" spans="2:25" x14ac:dyDescent="0.25">
      <c r="C5" s="7">
        <v>1</v>
      </c>
      <c r="D5" s="7">
        <v>38</v>
      </c>
      <c r="E5" s="7">
        <v>10.817</v>
      </c>
      <c r="F5" s="32">
        <f t="shared" ref="F5" si="0">D5*60+E5</f>
        <v>2290.817</v>
      </c>
      <c r="G5" s="33"/>
      <c r="H5" s="7"/>
      <c r="L5" s="7">
        <v>1</v>
      </c>
      <c r="M5" s="7">
        <v>99</v>
      </c>
      <c r="N5" s="7">
        <v>25.87</v>
      </c>
      <c r="O5" s="32">
        <f t="shared" ref="O5" si="1">M5*60+N5</f>
        <v>5965.87</v>
      </c>
      <c r="P5" s="7"/>
      <c r="Q5" s="7"/>
      <c r="X5" t="s">
        <v>0</v>
      </c>
      <c r="Y5" s="2">
        <v>195102</v>
      </c>
    </row>
    <row r="6" spans="2:25" x14ac:dyDescent="0.25">
      <c r="B6" s="2">
        <f>$C$44/C6</f>
        <v>32517</v>
      </c>
      <c r="C6">
        <v>6</v>
      </c>
      <c r="D6">
        <v>14</v>
      </c>
      <c r="E6">
        <v>54.62</v>
      </c>
      <c r="F6" s="3">
        <f t="shared" ref="F6:F11" si="2">D6*60+E6</f>
        <v>894.62</v>
      </c>
      <c r="G6" s="33">
        <f>$F$5/F6</f>
        <v>2.5606592743287653</v>
      </c>
      <c r="H6" s="33">
        <f>G6/C6</f>
        <v>0.4267765457214609</v>
      </c>
      <c r="K6" s="2">
        <f>$C$45/L6</f>
        <v>72153.166666666672</v>
      </c>
      <c r="L6">
        <v>6</v>
      </c>
      <c r="M6">
        <v>31</v>
      </c>
      <c r="N6">
        <v>4.79</v>
      </c>
      <c r="O6" s="4">
        <f t="shared" ref="O6:O11" si="3">M6*60+N6</f>
        <v>1864.79</v>
      </c>
      <c r="P6" s="33">
        <f>$O$5/O6</f>
        <v>3.199218142525432</v>
      </c>
      <c r="Q6" s="33">
        <f>P6/L6</f>
        <v>0.53320302375423867</v>
      </c>
      <c r="X6" t="s">
        <v>6</v>
      </c>
      <c r="Y6" s="2">
        <v>432919</v>
      </c>
    </row>
    <row r="7" spans="2:25" x14ac:dyDescent="0.25">
      <c r="B7" s="2">
        <f>$C$44/C7</f>
        <v>16258.5</v>
      </c>
      <c r="C7">
        <v>12</v>
      </c>
      <c r="D7">
        <v>8</v>
      </c>
      <c r="E7">
        <v>6.45</v>
      </c>
      <c r="F7">
        <f t="shared" si="2"/>
        <v>486.45</v>
      </c>
      <c r="G7" s="33">
        <f t="shared" ref="G7:G11" si="4">$F$5/F7</f>
        <v>4.7092548052215024</v>
      </c>
      <c r="H7" s="33">
        <f t="shared" ref="H7:H11" si="5">G7/C7</f>
        <v>0.39243790043512522</v>
      </c>
      <c r="K7" s="2">
        <f>$C$45/L7</f>
        <v>36076.583333333336</v>
      </c>
      <c r="L7">
        <v>12</v>
      </c>
      <c r="M7">
        <v>12</v>
      </c>
      <c r="N7">
        <v>23.86</v>
      </c>
      <c r="O7" s="5">
        <f t="shared" si="3"/>
        <v>743.86</v>
      </c>
      <c r="P7" s="33">
        <f t="shared" ref="P7:P11" si="6">$O$5/O7</f>
        <v>8.0201516414379039</v>
      </c>
      <c r="Q7" s="33">
        <f t="shared" ref="Q7:Q11" si="7">P7/L7</f>
        <v>0.66834597011982533</v>
      </c>
      <c r="X7" t="s">
        <v>9</v>
      </c>
      <c r="Y7" s="2">
        <v>1017573</v>
      </c>
    </row>
    <row r="8" spans="2:25" x14ac:dyDescent="0.25">
      <c r="B8" s="2">
        <f>$C$44/C8</f>
        <v>8129.25</v>
      </c>
      <c r="C8">
        <v>24</v>
      </c>
      <c r="D8">
        <v>4</v>
      </c>
      <c r="E8">
        <v>34.65</v>
      </c>
      <c r="F8">
        <f t="shared" si="2"/>
        <v>274.64999999999998</v>
      </c>
      <c r="G8" s="33">
        <f t="shared" si="4"/>
        <v>8.3408592754414723</v>
      </c>
      <c r="H8" s="33">
        <f t="shared" si="5"/>
        <v>0.34753580314339466</v>
      </c>
      <c r="K8" s="2">
        <f>$C$45/L8</f>
        <v>18038.291666666668</v>
      </c>
      <c r="L8">
        <v>24</v>
      </c>
      <c r="M8">
        <v>8</v>
      </c>
      <c r="N8">
        <v>44.37</v>
      </c>
      <c r="O8">
        <f t="shared" si="3"/>
        <v>524.37</v>
      </c>
      <c r="P8" s="33">
        <f t="shared" si="6"/>
        <v>11.377214562236588</v>
      </c>
      <c r="Q8" s="33">
        <f t="shared" si="7"/>
        <v>0.47405060675985783</v>
      </c>
      <c r="X8" t="s">
        <v>10</v>
      </c>
      <c r="Y8" s="2">
        <v>2037710</v>
      </c>
    </row>
    <row r="9" spans="2:25" x14ac:dyDescent="0.25">
      <c r="B9" s="2">
        <f>$C$44/C9</f>
        <v>5419.5</v>
      </c>
      <c r="C9">
        <v>36</v>
      </c>
      <c r="D9">
        <v>3</v>
      </c>
      <c r="E9">
        <v>39.74</v>
      </c>
      <c r="F9">
        <f t="shared" si="2"/>
        <v>219.74</v>
      </c>
      <c r="G9" s="33">
        <f t="shared" si="4"/>
        <v>10.425125147902065</v>
      </c>
      <c r="H9" s="33">
        <f t="shared" si="5"/>
        <v>0.28958680966394623</v>
      </c>
      <c r="K9" s="2">
        <f>$C$45/L9</f>
        <v>12025.527777777777</v>
      </c>
      <c r="L9">
        <v>36</v>
      </c>
      <c r="M9">
        <v>6</v>
      </c>
      <c r="N9">
        <v>16.78</v>
      </c>
      <c r="O9">
        <f t="shared" si="3"/>
        <v>376.78</v>
      </c>
      <c r="P9" s="33">
        <f t="shared" si="6"/>
        <v>15.833828759488297</v>
      </c>
      <c r="Q9" s="33">
        <f t="shared" si="7"/>
        <v>0.43982857665245267</v>
      </c>
      <c r="X9" t="s">
        <v>11</v>
      </c>
      <c r="Y9" s="2">
        <v>4010210</v>
      </c>
    </row>
    <row r="10" spans="2:25" x14ac:dyDescent="0.25">
      <c r="B10" s="2">
        <f>$C$44/C10</f>
        <v>4064.625</v>
      </c>
      <c r="C10">
        <v>48</v>
      </c>
      <c r="D10">
        <v>3</v>
      </c>
      <c r="E10">
        <v>8.0500000000000007</v>
      </c>
      <c r="F10">
        <f t="shared" si="2"/>
        <v>188.05</v>
      </c>
      <c r="G10" s="33">
        <f t="shared" si="4"/>
        <v>12.181956926349374</v>
      </c>
      <c r="H10" s="33">
        <f t="shared" si="5"/>
        <v>0.25379076929894528</v>
      </c>
      <c r="K10" s="2">
        <f>$C$45/L10</f>
        <v>9019.1458333333339</v>
      </c>
      <c r="L10">
        <v>48</v>
      </c>
      <c r="M10">
        <v>5</v>
      </c>
      <c r="N10">
        <v>36.299999999999997</v>
      </c>
      <c r="O10">
        <f t="shared" si="3"/>
        <v>336.3</v>
      </c>
      <c r="P10" s="33">
        <f t="shared" si="6"/>
        <v>17.739726434730894</v>
      </c>
      <c r="Q10" s="33">
        <f t="shared" si="7"/>
        <v>0.36957763405689364</v>
      </c>
    </row>
    <row r="11" spans="2:25" x14ac:dyDescent="0.25">
      <c r="B11" s="2">
        <f>$C$44/C11</f>
        <v>3251.7</v>
      </c>
      <c r="C11">
        <v>60</v>
      </c>
      <c r="D11">
        <v>2</v>
      </c>
      <c r="E11">
        <v>51.94</v>
      </c>
      <c r="F11">
        <f t="shared" si="2"/>
        <v>171.94</v>
      </c>
      <c r="G11" s="33">
        <f t="shared" si="4"/>
        <v>13.323351169012446</v>
      </c>
      <c r="H11" s="33">
        <f t="shared" si="5"/>
        <v>0.22205585281687409</v>
      </c>
      <c r="K11" s="2">
        <f>$C$45/L11</f>
        <v>7215.3166666666666</v>
      </c>
      <c r="L11">
        <v>60</v>
      </c>
      <c r="M11">
        <v>4</v>
      </c>
      <c r="N11">
        <v>24.225000000000001</v>
      </c>
      <c r="O11">
        <f t="shared" si="3"/>
        <v>264.22500000000002</v>
      </c>
      <c r="P11" s="33">
        <f t="shared" si="6"/>
        <v>22.578749172107102</v>
      </c>
      <c r="Q11" s="33">
        <f t="shared" si="7"/>
        <v>0.37631248620178503</v>
      </c>
    </row>
    <row r="13" spans="2:25" x14ac:dyDescent="0.25">
      <c r="B13" s="1" t="s">
        <v>9</v>
      </c>
      <c r="C13" t="s">
        <v>2</v>
      </c>
      <c r="D13" t="s">
        <v>3</v>
      </c>
      <c r="E13" t="s">
        <v>4</v>
      </c>
      <c r="F13" t="s">
        <v>5</v>
      </c>
      <c r="G13" s="7" t="s">
        <v>50</v>
      </c>
      <c r="H13" s="7" t="s">
        <v>51</v>
      </c>
      <c r="K13" s="1" t="s">
        <v>10</v>
      </c>
      <c r="L13" t="s">
        <v>2</v>
      </c>
      <c r="M13" t="s">
        <v>3</v>
      </c>
      <c r="N13" t="s">
        <v>4</v>
      </c>
      <c r="O13" t="s">
        <v>5</v>
      </c>
    </row>
    <row r="14" spans="2:25" x14ac:dyDescent="0.25">
      <c r="C14" s="7">
        <v>1</v>
      </c>
      <c r="D14" s="7">
        <v>228</v>
      </c>
      <c r="E14" s="7">
        <v>7.12</v>
      </c>
      <c r="F14" s="32">
        <f t="shared" ref="F14" si="8">D14*60+E14</f>
        <v>13687.12</v>
      </c>
      <c r="L14">
        <v>1</v>
      </c>
      <c r="O14" s="34"/>
    </row>
    <row r="15" spans="2:25" x14ac:dyDescent="0.25">
      <c r="B15" s="2">
        <f>$C$46/C15</f>
        <v>169595.5</v>
      </c>
      <c r="C15" s="7">
        <v>6</v>
      </c>
      <c r="D15" s="7">
        <v>75</v>
      </c>
      <c r="E15" s="7">
        <v>46.72</v>
      </c>
      <c r="F15" s="7">
        <f t="shared" ref="F15" si="9">D15*60+E15</f>
        <v>4546.72</v>
      </c>
      <c r="G15" s="33">
        <f>$F$14/F15</f>
        <v>3.010328324594433</v>
      </c>
      <c r="H15" s="33">
        <f>G15/C15</f>
        <v>0.50172138743240546</v>
      </c>
      <c r="K15" s="2">
        <f>$C$47/L15</f>
        <v>339618.33333333331</v>
      </c>
      <c r="L15" s="7">
        <v>6</v>
      </c>
      <c r="M15" s="7">
        <v>129</v>
      </c>
      <c r="N15" s="7">
        <v>39.585000000000001</v>
      </c>
      <c r="O15" s="7">
        <f t="shared" ref="O15" si="10">M15*60+N15</f>
        <v>7779.585</v>
      </c>
    </row>
    <row r="16" spans="2:25" x14ac:dyDescent="0.25">
      <c r="B16" s="2">
        <f>$C$46/C16</f>
        <v>84797.75</v>
      </c>
      <c r="C16">
        <v>12</v>
      </c>
      <c r="D16">
        <v>39</v>
      </c>
      <c r="E16">
        <v>25.75</v>
      </c>
      <c r="F16" s="4">
        <f>D16*60+E16</f>
        <v>2365.75</v>
      </c>
      <c r="G16" s="33">
        <f t="shared" ref="G16:G20" si="11">$F$14/F16</f>
        <v>5.7855310155341861</v>
      </c>
      <c r="H16" s="33">
        <f t="shared" ref="H16:H20" si="12">G16/C16</f>
        <v>0.48212758462784883</v>
      </c>
      <c r="K16" s="2">
        <f>$C$47/L16</f>
        <v>169809.16666666666</v>
      </c>
      <c r="L16">
        <v>12</v>
      </c>
      <c r="M16">
        <v>67</v>
      </c>
      <c r="N16">
        <v>52.02</v>
      </c>
      <c r="O16">
        <f>M16*60+N16</f>
        <v>4072.02</v>
      </c>
    </row>
    <row r="17" spans="2:15" x14ac:dyDescent="0.25">
      <c r="B17" s="2">
        <f>$C$46/C17</f>
        <v>42398.875</v>
      </c>
      <c r="C17">
        <v>24</v>
      </c>
      <c r="D17">
        <v>20</v>
      </c>
      <c r="E17">
        <v>23.82</v>
      </c>
      <c r="F17" s="3">
        <f>D17*60+E17</f>
        <v>1223.82</v>
      </c>
      <c r="G17" s="33">
        <f t="shared" si="11"/>
        <v>11.183932277622528</v>
      </c>
      <c r="H17" s="33">
        <f t="shared" si="12"/>
        <v>0.465997178234272</v>
      </c>
      <c r="K17" s="2">
        <f>$C$47/L17</f>
        <v>84904.583333333328</v>
      </c>
      <c r="L17">
        <v>24</v>
      </c>
      <c r="M17">
        <v>33</v>
      </c>
      <c r="N17">
        <v>28.19</v>
      </c>
      <c r="O17" s="4">
        <f>M17*60+N17</f>
        <v>2008.19</v>
      </c>
    </row>
    <row r="18" spans="2:15" x14ac:dyDescent="0.25">
      <c r="B18" s="2">
        <f>$C$46/C18</f>
        <v>28265.916666666668</v>
      </c>
      <c r="C18">
        <v>36</v>
      </c>
      <c r="D18">
        <v>13</v>
      </c>
      <c r="E18">
        <v>55.63</v>
      </c>
      <c r="F18">
        <f>D18*60+E18</f>
        <v>835.63</v>
      </c>
      <c r="G18" s="33">
        <f t="shared" si="11"/>
        <v>16.379402367076338</v>
      </c>
      <c r="H18" s="33">
        <f t="shared" si="12"/>
        <v>0.45498339908545382</v>
      </c>
      <c r="K18" s="2">
        <f>$C$47/L18</f>
        <v>56603.055555555555</v>
      </c>
      <c r="L18">
        <v>36</v>
      </c>
      <c r="M18">
        <v>23</v>
      </c>
      <c r="N18">
        <v>24.86</v>
      </c>
      <c r="O18">
        <f>M18*60+N18</f>
        <v>1404.86</v>
      </c>
    </row>
    <row r="19" spans="2:15" x14ac:dyDescent="0.25">
      <c r="B19" s="2">
        <f>$C$46/C19</f>
        <v>21199.4375</v>
      </c>
      <c r="C19">
        <v>48</v>
      </c>
      <c r="D19">
        <v>10</v>
      </c>
      <c r="E19">
        <v>57.32</v>
      </c>
      <c r="F19">
        <f>D19*60+E19</f>
        <v>657.32</v>
      </c>
      <c r="G19" s="33">
        <f t="shared" si="11"/>
        <v>20.822613034747153</v>
      </c>
      <c r="H19" s="33">
        <f t="shared" si="12"/>
        <v>0.43380443822389902</v>
      </c>
      <c r="K19" s="2">
        <f>$C$47/L19</f>
        <v>42452.291666666664</v>
      </c>
      <c r="L19">
        <v>48</v>
      </c>
      <c r="M19">
        <v>18</v>
      </c>
      <c r="N19">
        <v>16.61</v>
      </c>
      <c r="O19" s="3">
        <f>M19*60+N19</f>
        <v>1096.6099999999999</v>
      </c>
    </row>
    <row r="20" spans="2:15" x14ac:dyDescent="0.25">
      <c r="B20" s="2">
        <f>$C$46/C20</f>
        <v>16959.55</v>
      </c>
      <c r="C20">
        <v>60</v>
      </c>
      <c r="D20">
        <v>9</v>
      </c>
      <c r="E20">
        <v>57.59</v>
      </c>
      <c r="F20">
        <f>D20*60+E20</f>
        <v>597.59</v>
      </c>
      <c r="G20" s="33">
        <f t="shared" si="11"/>
        <v>22.903863853143459</v>
      </c>
      <c r="H20" s="33">
        <f t="shared" si="12"/>
        <v>0.38173106421905767</v>
      </c>
      <c r="K20" s="2">
        <f>$C$47/L20</f>
        <v>33961.833333333336</v>
      </c>
      <c r="L20">
        <v>60</v>
      </c>
      <c r="M20">
        <v>15</v>
      </c>
      <c r="N20">
        <v>15.85</v>
      </c>
      <c r="O20">
        <f>M20*60+N20</f>
        <v>915.85</v>
      </c>
    </row>
    <row r="21" spans="2:15" x14ac:dyDescent="0.25">
      <c r="G21" s="33"/>
      <c r="H21" s="33"/>
    </row>
    <row r="22" spans="2:15" x14ac:dyDescent="0.25">
      <c r="B22" s="1" t="s">
        <v>11</v>
      </c>
      <c r="C22" t="s">
        <v>2</v>
      </c>
      <c r="D22" t="s">
        <v>3</v>
      </c>
      <c r="E22" t="s">
        <v>4</v>
      </c>
      <c r="F22" t="s">
        <v>5</v>
      </c>
      <c r="G22" s="7" t="s">
        <v>50</v>
      </c>
      <c r="H22" s="7" t="s">
        <v>51</v>
      </c>
      <c r="K22" t="s">
        <v>12</v>
      </c>
    </row>
    <row r="23" spans="2:15" x14ac:dyDescent="0.25">
      <c r="C23">
        <v>1</v>
      </c>
      <c r="F23" s="34"/>
      <c r="G23" s="7"/>
      <c r="K23" t="s">
        <v>52</v>
      </c>
      <c r="L23" t="s">
        <v>2</v>
      </c>
      <c r="M23" t="s">
        <v>3</v>
      </c>
      <c r="N23" t="s">
        <v>4</v>
      </c>
      <c r="O23" t="s">
        <v>5</v>
      </c>
    </row>
    <row r="24" spans="2:15" x14ac:dyDescent="0.25">
      <c r="B24" s="2">
        <f>$C$48/C24</f>
        <v>668368.33333333337</v>
      </c>
      <c r="C24" s="7">
        <v>6</v>
      </c>
      <c r="D24" s="7">
        <v>295</v>
      </c>
      <c r="E24" s="7">
        <v>22.85</v>
      </c>
      <c r="F24" s="7">
        <f t="shared" ref="F24" si="13">D24*60+E24</f>
        <v>17722.849999999999</v>
      </c>
      <c r="G24" s="33"/>
      <c r="H24" s="7"/>
      <c r="K24">
        <v>1</v>
      </c>
      <c r="L24">
        <v>12</v>
      </c>
      <c r="M24">
        <v>89</v>
      </c>
      <c r="N24">
        <v>11.41</v>
      </c>
      <c r="O24">
        <f>M24*60+N24</f>
        <v>5351.41</v>
      </c>
    </row>
    <row r="25" spans="2:15" x14ac:dyDescent="0.25">
      <c r="B25" s="2">
        <f>$C$48/C25</f>
        <v>334184.16666666669</v>
      </c>
      <c r="C25">
        <v>12</v>
      </c>
      <c r="D25">
        <v>99</v>
      </c>
      <c r="E25">
        <v>45.82</v>
      </c>
      <c r="F25">
        <f>D25*60+E25</f>
        <v>5985.82</v>
      </c>
      <c r="G25" s="33"/>
      <c r="H25" s="7"/>
      <c r="K25">
        <v>2</v>
      </c>
      <c r="L25">
        <v>24</v>
      </c>
      <c r="M25">
        <v>74</v>
      </c>
      <c r="N25">
        <v>32.31</v>
      </c>
      <c r="O25">
        <f>M25*60+N25</f>
        <v>4472.3100000000004</v>
      </c>
    </row>
    <row r="26" spans="2:15" x14ac:dyDescent="0.25">
      <c r="B26" s="2">
        <f>$C$48/C26</f>
        <v>167092.08333333334</v>
      </c>
      <c r="C26">
        <v>24</v>
      </c>
      <c r="D26">
        <v>73</v>
      </c>
      <c r="E26">
        <v>23.74</v>
      </c>
      <c r="F26">
        <f>D26*60+E26</f>
        <v>4403.74</v>
      </c>
      <c r="G26" s="33"/>
      <c r="H26" s="7"/>
      <c r="K26">
        <v>3</v>
      </c>
      <c r="L26">
        <v>36</v>
      </c>
      <c r="M26">
        <v>76</v>
      </c>
      <c r="N26">
        <v>27.58</v>
      </c>
      <c r="O26">
        <f>M26*60+N26</f>
        <v>4587.58</v>
      </c>
    </row>
    <row r="27" spans="2:15" x14ac:dyDescent="0.25">
      <c r="B27" s="2">
        <f>$C$48/C27</f>
        <v>111394.72222222222</v>
      </c>
      <c r="C27">
        <v>36</v>
      </c>
      <c r="D27">
        <v>48</v>
      </c>
      <c r="E27">
        <v>57.19</v>
      </c>
      <c r="F27">
        <f>D27*60+E27</f>
        <v>2937.19</v>
      </c>
      <c r="G27" s="33"/>
      <c r="H27" s="7"/>
      <c r="K27">
        <v>4</v>
      </c>
      <c r="L27">
        <v>48</v>
      </c>
      <c r="M27">
        <v>58</v>
      </c>
      <c r="N27">
        <v>7.35</v>
      </c>
      <c r="O27">
        <f>M27*60+N27</f>
        <v>3487.35</v>
      </c>
    </row>
    <row r="28" spans="2:15" x14ac:dyDescent="0.25">
      <c r="B28" s="2">
        <f>$C$48/C28</f>
        <v>83546.041666666672</v>
      </c>
      <c r="C28">
        <v>48</v>
      </c>
      <c r="D28">
        <v>37</v>
      </c>
      <c r="E28">
        <v>19.57</v>
      </c>
      <c r="F28" s="4">
        <f>D28*60+E28</f>
        <v>2239.5700000000002</v>
      </c>
      <c r="G28" s="33"/>
      <c r="H28" s="7"/>
      <c r="K28">
        <v>5</v>
      </c>
      <c r="L28">
        <v>60</v>
      </c>
      <c r="M28">
        <v>52</v>
      </c>
      <c r="N28">
        <v>34.700000000000003</v>
      </c>
      <c r="O28">
        <f>M28*60+N28</f>
        <v>3154.7</v>
      </c>
    </row>
    <row r="29" spans="2:15" x14ac:dyDescent="0.25">
      <c r="B29" s="2">
        <f>$C$48/C29</f>
        <v>66836.833333333328</v>
      </c>
      <c r="C29">
        <v>60</v>
      </c>
      <c r="D29">
        <v>29</v>
      </c>
      <c r="E29">
        <v>38.97</v>
      </c>
      <c r="F29">
        <f>D29*60+E29</f>
        <v>1778.97</v>
      </c>
      <c r="H29" s="7"/>
    </row>
    <row r="30" spans="2:15" x14ac:dyDescent="0.25">
      <c r="H30" s="7"/>
    </row>
    <row r="31" spans="2:15" x14ac:dyDescent="0.25">
      <c r="B31" t="s">
        <v>13</v>
      </c>
      <c r="H31" s="7"/>
    </row>
    <row r="32" spans="2:15" x14ac:dyDescent="0.25">
      <c r="H32" s="7"/>
    </row>
    <row r="33" spans="2:8" x14ac:dyDescent="0.25">
      <c r="B33" t="s">
        <v>2</v>
      </c>
      <c r="C33" s="2">
        <f>C39</f>
        <v>38361.1875</v>
      </c>
      <c r="D33" s="2">
        <f>D39</f>
        <v>81350.385416666672</v>
      </c>
      <c r="H33" s="7"/>
    </row>
    <row r="34" spans="2:8" x14ac:dyDescent="0.25">
      <c r="B34">
        <v>6</v>
      </c>
      <c r="C34">
        <f>F6</f>
        <v>894.62</v>
      </c>
      <c r="D34">
        <f>O6</f>
        <v>1864.79</v>
      </c>
      <c r="H34" s="7"/>
    </row>
    <row r="35" spans="2:8" x14ac:dyDescent="0.25">
      <c r="B35">
        <v>12</v>
      </c>
      <c r="C35">
        <f>O7</f>
        <v>743.86</v>
      </c>
      <c r="D35">
        <f>F16</f>
        <v>2365.75</v>
      </c>
      <c r="G35" s="7"/>
      <c r="H35" s="7"/>
    </row>
    <row r="36" spans="2:8" x14ac:dyDescent="0.25">
      <c r="B36">
        <v>24</v>
      </c>
      <c r="C36">
        <f>F17</f>
        <v>1223.82</v>
      </c>
      <c r="D36">
        <f>O17</f>
        <v>2008.19</v>
      </c>
    </row>
    <row r="37" spans="2:8" x14ac:dyDescent="0.25">
      <c r="B37">
        <v>48</v>
      </c>
      <c r="C37">
        <f>O19</f>
        <v>1096.6099999999999</v>
      </c>
      <c r="D37">
        <f>F28</f>
        <v>2239.5700000000002</v>
      </c>
    </row>
    <row r="39" spans="2:8" x14ac:dyDescent="0.25">
      <c r="B39" t="s">
        <v>14</v>
      </c>
      <c r="C39" s="2">
        <f>AVERAGE(D44,E45,F46,G47)</f>
        <v>38361.1875</v>
      </c>
      <c r="D39" s="2">
        <f>AVERAGE(D45,E46,F47,G48)</f>
        <v>81350.385416666672</v>
      </c>
    </row>
    <row r="40" spans="2:8" x14ac:dyDescent="0.25">
      <c r="B40" t="s">
        <v>15</v>
      </c>
      <c r="C40" s="2">
        <f>STDEV(G47,F46,E45,D44)</f>
        <v>4913.0437742700242</v>
      </c>
      <c r="D40">
        <f>STDEV(D45,E46,F47,G48)</f>
        <v>6162.4233465083689</v>
      </c>
    </row>
    <row r="41" spans="2:8" x14ac:dyDescent="0.25">
      <c r="B41" t="s">
        <v>16</v>
      </c>
      <c r="C41" s="7">
        <f>C40/C39</f>
        <v>0.12807329737302903</v>
      </c>
      <c r="D41" s="7">
        <f>D40/D39</f>
        <v>7.5751618322951936E-2</v>
      </c>
    </row>
    <row r="42" spans="2:8" ht="14.4" thickBot="1" x14ac:dyDescent="0.3"/>
    <row r="43" spans="2:8" x14ac:dyDescent="0.25">
      <c r="B43" s="8"/>
      <c r="C43" s="9"/>
      <c r="D43" s="10">
        <v>6</v>
      </c>
      <c r="E43" s="10">
        <v>12</v>
      </c>
      <c r="F43" s="10">
        <v>24</v>
      </c>
      <c r="G43" s="11">
        <v>48</v>
      </c>
      <c r="H43" s="12">
        <v>60</v>
      </c>
    </row>
    <row r="44" spans="2:8" x14ac:dyDescent="0.25">
      <c r="B44" s="13" t="s">
        <v>0</v>
      </c>
      <c r="C44" s="14">
        <f>Y5</f>
        <v>195102</v>
      </c>
      <c r="D44" s="15">
        <f>$C$44/D$43</f>
        <v>32517</v>
      </c>
      <c r="E44" s="16">
        <f>$C$44/E$43</f>
        <v>16258.5</v>
      </c>
      <c r="F44" s="16">
        <f>$C$44/F$43</f>
        <v>8129.25</v>
      </c>
      <c r="G44" s="17">
        <f>$C$44/G$43</f>
        <v>4064.625</v>
      </c>
      <c r="H44" s="18">
        <f>$C$44/H$43</f>
        <v>3251.7</v>
      </c>
    </row>
    <row r="45" spans="2:8" x14ac:dyDescent="0.25">
      <c r="B45" s="13" t="s">
        <v>6</v>
      </c>
      <c r="C45" s="14">
        <f>Y6</f>
        <v>432919</v>
      </c>
      <c r="D45" s="19">
        <f>$C$45/D$43</f>
        <v>72153.166666666672</v>
      </c>
      <c r="E45" s="15">
        <f>$C$45/E$43</f>
        <v>36076.583333333336</v>
      </c>
      <c r="F45" s="16">
        <f>$C$45/F$43</f>
        <v>18038.291666666668</v>
      </c>
      <c r="G45" s="17">
        <f>$C$45/G$43</f>
        <v>9019.1458333333339</v>
      </c>
      <c r="H45" s="18">
        <f>$C$45/H$43</f>
        <v>7215.3166666666666</v>
      </c>
    </row>
    <row r="46" spans="2:8" x14ac:dyDescent="0.25">
      <c r="B46" s="13" t="s">
        <v>9</v>
      </c>
      <c r="C46" s="14">
        <f>Y7</f>
        <v>1017573</v>
      </c>
      <c r="D46" s="16">
        <f>$C$46/D$43</f>
        <v>169595.5</v>
      </c>
      <c r="E46" s="19">
        <f>$C$46/E$43</f>
        <v>84797.75</v>
      </c>
      <c r="F46" s="15">
        <f>$C$46/F$43</f>
        <v>42398.875</v>
      </c>
      <c r="G46" s="17">
        <f>$C$46/G$43</f>
        <v>21199.4375</v>
      </c>
      <c r="H46" s="18">
        <f>$C$46/H$43</f>
        <v>16959.55</v>
      </c>
    </row>
    <row r="47" spans="2:8" x14ac:dyDescent="0.25">
      <c r="B47" s="13" t="s">
        <v>10</v>
      </c>
      <c r="C47" s="14">
        <f>Y8</f>
        <v>2037710</v>
      </c>
      <c r="D47" s="16">
        <f>$C$47/D$43</f>
        <v>339618.33333333331</v>
      </c>
      <c r="E47" s="16">
        <f>$C$47/E$43</f>
        <v>169809.16666666666</v>
      </c>
      <c r="F47" s="19">
        <f>$C$47/F$43</f>
        <v>84904.583333333328</v>
      </c>
      <c r="G47" s="20">
        <f>$C$47/G$43</f>
        <v>42452.291666666664</v>
      </c>
      <c r="H47" s="18">
        <f>$C$47/H$43</f>
        <v>33961.833333333336</v>
      </c>
    </row>
    <row r="48" spans="2:8" ht="14.4" thickBot="1" x14ac:dyDescent="0.3">
      <c r="B48" s="21" t="s">
        <v>11</v>
      </c>
      <c r="C48" s="22">
        <f>Y9</f>
        <v>4010210</v>
      </c>
      <c r="D48" s="23">
        <f>$C$48/D$43</f>
        <v>668368.33333333337</v>
      </c>
      <c r="E48" s="23">
        <f>$C$48/E$43</f>
        <v>334184.16666666669</v>
      </c>
      <c r="F48" s="23">
        <f>$C$48/F$43</f>
        <v>167092.08333333334</v>
      </c>
      <c r="G48" s="24">
        <f>$C$48/G$43</f>
        <v>83546.041666666672</v>
      </c>
      <c r="H48" s="18">
        <f>$C$48/H$43</f>
        <v>66836.833333333328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44"/>
  <sheetViews>
    <sheetView tabSelected="1" zoomScaleNormal="100" workbookViewId="0">
      <selection activeCell="E16" sqref="E16"/>
    </sheetView>
  </sheetViews>
  <sheetFormatPr defaultRowHeight="13.8" x14ac:dyDescent="0.25"/>
  <cols>
    <col min="3" max="3" width="11.59765625"/>
    <col min="4" max="4" width="9.69921875"/>
    <col min="9" max="9" width="16.796875"/>
    <col min="10" max="10" width="11.09765625"/>
    <col min="11" max="11" width="11"/>
    <col min="12" max="12" width="9.69921875"/>
    <col min="13" max="14" width="10.796875"/>
    <col min="15" max="16" width="9.19921875"/>
    <col min="18" max="18" width="11.09765625"/>
  </cols>
  <sheetData>
    <row r="3" spans="3:23" x14ac:dyDescent="0.25">
      <c r="C3" t="s">
        <v>0</v>
      </c>
      <c r="J3" t="s">
        <v>6</v>
      </c>
    </row>
    <row r="5" spans="3:23" x14ac:dyDescent="0.25">
      <c r="C5" t="s">
        <v>1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J5" t="s">
        <v>1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</row>
    <row r="6" spans="3:23" x14ac:dyDescent="0.25">
      <c r="C6" s="2">
        <f>$S$25/E6</f>
        <v>24387.75</v>
      </c>
      <c r="D6">
        <v>1</v>
      </c>
      <c r="E6">
        <f>D6*8</f>
        <v>8</v>
      </c>
      <c r="F6">
        <v>0</v>
      </c>
      <c r="G6">
        <v>12.62</v>
      </c>
      <c r="H6">
        <f>F6*60+G6</f>
        <v>12.62</v>
      </c>
      <c r="J6" s="2">
        <f>$S$26/K6/L6</f>
        <v>54114.875</v>
      </c>
      <c r="K6">
        <v>1</v>
      </c>
      <c r="L6">
        <f>K6*8</f>
        <v>8</v>
      </c>
      <c r="M6">
        <v>16</v>
      </c>
      <c r="N6">
        <v>26.61</v>
      </c>
      <c r="O6">
        <f>M6*60+N6</f>
        <v>986.61</v>
      </c>
    </row>
    <row r="7" spans="3:23" x14ac:dyDescent="0.25">
      <c r="C7" s="2">
        <f>$S$25/E7</f>
        <v>12193.875</v>
      </c>
      <c r="D7">
        <v>2</v>
      </c>
      <c r="E7">
        <f>D7*8</f>
        <v>16</v>
      </c>
      <c r="F7">
        <v>0</v>
      </c>
      <c r="G7">
        <v>10.47</v>
      </c>
      <c r="H7">
        <f>F7*60+G7</f>
        <v>10.47</v>
      </c>
      <c r="J7" s="2">
        <f>$S$26/K7/L7</f>
        <v>13528.71875</v>
      </c>
      <c r="K7">
        <v>2</v>
      </c>
      <c r="L7">
        <f>K7*8</f>
        <v>16</v>
      </c>
      <c r="M7">
        <v>8</v>
      </c>
      <c r="N7">
        <v>38.119</v>
      </c>
      <c r="O7">
        <f>M7*60+N7</f>
        <v>518.11900000000003</v>
      </c>
    </row>
    <row r="8" spans="3:23" x14ac:dyDescent="0.25">
      <c r="C8" s="2">
        <f>$S$25/E8</f>
        <v>6096.9375</v>
      </c>
      <c r="D8">
        <v>4</v>
      </c>
      <c r="E8">
        <f>D8*8</f>
        <v>32</v>
      </c>
      <c r="F8">
        <v>0</v>
      </c>
      <c r="G8">
        <v>11.82</v>
      </c>
      <c r="H8">
        <f>F8*60+G8</f>
        <v>11.82</v>
      </c>
      <c r="J8" s="2">
        <f>$S$26/K8/L8</f>
        <v>3382.1796875</v>
      </c>
      <c r="K8">
        <v>4</v>
      </c>
      <c r="L8">
        <f>K8*8</f>
        <v>32</v>
      </c>
      <c r="M8">
        <v>5</v>
      </c>
      <c r="N8">
        <v>7.15</v>
      </c>
      <c r="O8">
        <f>M8*60+N8</f>
        <v>307.14999999999998</v>
      </c>
    </row>
    <row r="9" spans="3:23" x14ac:dyDescent="0.25">
      <c r="C9" s="2">
        <f>$S$25/E9</f>
        <v>3048.46875</v>
      </c>
      <c r="D9">
        <v>8</v>
      </c>
      <c r="E9">
        <f>D9*8</f>
        <v>64</v>
      </c>
      <c r="F9">
        <v>0</v>
      </c>
      <c r="G9">
        <v>15.96</v>
      </c>
      <c r="H9">
        <f>F9*60+G9</f>
        <v>15.96</v>
      </c>
      <c r="J9" s="2">
        <f>$S$26/K9/L9</f>
        <v>845.544921875</v>
      </c>
      <c r="K9">
        <v>8</v>
      </c>
      <c r="L9">
        <f>K9*8</f>
        <v>64</v>
      </c>
      <c r="M9">
        <v>4</v>
      </c>
      <c r="N9">
        <v>12.13</v>
      </c>
      <c r="O9">
        <f>M9*60+N9</f>
        <v>252.13</v>
      </c>
      <c r="R9" s="25"/>
    </row>
    <row r="10" spans="3:23" x14ac:dyDescent="0.25">
      <c r="C10" s="2"/>
    </row>
    <row r="14" spans="3:23" x14ac:dyDescent="0.25">
      <c r="C14" t="s">
        <v>9</v>
      </c>
      <c r="J14" t="s">
        <v>10</v>
      </c>
      <c r="R14" t="s">
        <v>22</v>
      </c>
    </row>
    <row r="16" spans="3:23" x14ac:dyDescent="0.25">
      <c r="D16" t="s">
        <v>17</v>
      </c>
      <c r="E16" t="s">
        <v>18</v>
      </c>
      <c r="F16" t="s">
        <v>19</v>
      </c>
      <c r="G16" t="s">
        <v>20</v>
      </c>
      <c r="H16" t="s">
        <v>21</v>
      </c>
      <c r="K16" t="s">
        <v>17</v>
      </c>
      <c r="L16" t="s">
        <v>18</v>
      </c>
      <c r="M16" t="s">
        <v>19</v>
      </c>
      <c r="N16" t="s">
        <v>20</v>
      </c>
      <c r="O16" t="s">
        <v>21</v>
      </c>
      <c r="R16" t="s">
        <v>1</v>
      </c>
      <c r="S16" t="s">
        <v>17</v>
      </c>
      <c r="T16" t="s">
        <v>18</v>
      </c>
      <c r="U16" t="s">
        <v>19</v>
      </c>
      <c r="V16" t="s">
        <v>20</v>
      </c>
      <c r="W16" t="s">
        <v>21</v>
      </c>
    </row>
    <row r="17" spans="3:23" x14ac:dyDescent="0.25">
      <c r="C17" s="2">
        <f>$S$27/E17</f>
        <v>127196.625</v>
      </c>
      <c r="D17">
        <v>1</v>
      </c>
      <c r="E17">
        <f>D17*8</f>
        <v>8</v>
      </c>
      <c r="F17">
        <v>41</v>
      </c>
      <c r="G17">
        <v>18.350000000000001</v>
      </c>
      <c r="H17">
        <f>F17*60+G17</f>
        <v>2478.35</v>
      </c>
      <c r="J17" s="2">
        <f>$S$28/L17</f>
        <v>254713.75</v>
      </c>
      <c r="K17">
        <v>1</v>
      </c>
      <c r="L17">
        <f>K17*8</f>
        <v>8</v>
      </c>
      <c r="M17">
        <v>66</v>
      </c>
      <c r="N17">
        <v>13.31</v>
      </c>
      <c r="O17">
        <f>M17*60+N17</f>
        <v>3973.31</v>
      </c>
      <c r="R17" s="25">
        <f>$S$27/T17</f>
        <v>127196.625</v>
      </c>
      <c r="S17">
        <v>1</v>
      </c>
      <c r="T17">
        <f>S17*8</f>
        <v>8</v>
      </c>
      <c r="W17">
        <v>0</v>
      </c>
    </row>
    <row r="18" spans="3:23" x14ac:dyDescent="0.25">
      <c r="C18" s="2">
        <f>$S$27/E18</f>
        <v>63598.3125</v>
      </c>
      <c r="D18">
        <v>2</v>
      </c>
      <c r="E18">
        <f>D18*8</f>
        <v>16</v>
      </c>
      <c r="F18">
        <v>21</v>
      </c>
      <c r="G18">
        <v>4.05</v>
      </c>
      <c r="H18">
        <f>F18*60+G18</f>
        <v>1264.05</v>
      </c>
      <c r="J18" s="2">
        <f>$S$28/L18</f>
        <v>127356.875</v>
      </c>
      <c r="K18">
        <v>2</v>
      </c>
      <c r="L18">
        <f>K18*8</f>
        <v>16</v>
      </c>
      <c r="M18">
        <v>31</v>
      </c>
      <c r="N18">
        <v>48.35</v>
      </c>
      <c r="O18">
        <f>M18*60+N18</f>
        <v>1908.35</v>
      </c>
      <c r="R18" s="25">
        <f>$S$27/T18</f>
        <v>63598.3125</v>
      </c>
      <c r="S18">
        <v>2</v>
      </c>
      <c r="T18">
        <f>S18*8</f>
        <v>16</v>
      </c>
      <c r="U18">
        <v>31</v>
      </c>
      <c r="V18">
        <v>51.68</v>
      </c>
      <c r="W18">
        <f>U18*60+V18</f>
        <v>1911.68</v>
      </c>
    </row>
    <row r="19" spans="3:23" x14ac:dyDescent="0.25">
      <c r="C19" s="2">
        <f>$S$27/E19</f>
        <v>31799.15625</v>
      </c>
      <c r="D19">
        <v>4</v>
      </c>
      <c r="E19">
        <f>D19*8</f>
        <v>32</v>
      </c>
      <c r="F19">
        <v>11</v>
      </c>
      <c r="G19">
        <v>17.45</v>
      </c>
      <c r="H19">
        <f>F19*60+G19</f>
        <v>677.45</v>
      </c>
      <c r="J19" s="2">
        <f>$S$28/L19</f>
        <v>63678.4375</v>
      </c>
      <c r="K19">
        <v>4</v>
      </c>
      <c r="L19">
        <f>K19*8</f>
        <v>32</v>
      </c>
      <c r="M19">
        <v>16</v>
      </c>
      <c r="N19">
        <v>30.21</v>
      </c>
      <c r="O19">
        <f>M19*60+N19</f>
        <v>990.21</v>
      </c>
      <c r="R19" s="25">
        <f>$S$27/T19</f>
        <v>31799.15625</v>
      </c>
      <c r="S19">
        <v>4</v>
      </c>
      <c r="T19">
        <f>S19*8</f>
        <v>32</v>
      </c>
      <c r="U19">
        <v>16</v>
      </c>
      <c r="V19">
        <v>29.21</v>
      </c>
      <c r="W19">
        <f>U19*60+V19</f>
        <v>989.21</v>
      </c>
    </row>
    <row r="20" spans="3:23" x14ac:dyDescent="0.25">
      <c r="C20" s="2">
        <f>$S$27/E20</f>
        <v>15899.578125</v>
      </c>
      <c r="D20">
        <v>8</v>
      </c>
      <c r="E20">
        <f>D20*8</f>
        <v>64</v>
      </c>
      <c r="F20">
        <v>7</v>
      </c>
      <c r="G20">
        <v>21</v>
      </c>
      <c r="H20">
        <f>F20*60+G20</f>
        <v>441</v>
      </c>
      <c r="J20" s="2">
        <f>$S$28/L20</f>
        <v>31839.21875</v>
      </c>
      <c r="K20">
        <v>8</v>
      </c>
      <c r="L20">
        <f>K20*8</f>
        <v>64</v>
      </c>
      <c r="M20">
        <v>9</v>
      </c>
      <c r="N20">
        <v>54.84</v>
      </c>
      <c r="O20">
        <f>M20*60+N20</f>
        <v>594.84</v>
      </c>
      <c r="R20" s="25">
        <f>$S$27/T20</f>
        <v>15899.578125</v>
      </c>
      <c r="S20">
        <v>8</v>
      </c>
      <c r="T20">
        <f>S20*8</f>
        <v>64</v>
      </c>
      <c r="U20">
        <v>9</v>
      </c>
      <c r="V20">
        <v>58.67</v>
      </c>
      <c r="W20">
        <f>U20*60+V20</f>
        <v>598.66999999999996</v>
      </c>
    </row>
    <row r="22" spans="3:23" x14ac:dyDescent="0.25">
      <c r="C22" t="s">
        <v>11</v>
      </c>
      <c r="J22" t="s">
        <v>12</v>
      </c>
    </row>
    <row r="24" spans="3:23" x14ac:dyDescent="0.25">
      <c r="C24" t="s">
        <v>1</v>
      </c>
      <c r="D24" t="s">
        <v>17</v>
      </c>
      <c r="E24" t="s">
        <v>18</v>
      </c>
      <c r="F24" t="s">
        <v>19</v>
      </c>
      <c r="G24" t="s">
        <v>20</v>
      </c>
      <c r="H24" t="s">
        <v>21</v>
      </c>
      <c r="K24" t="s">
        <v>17</v>
      </c>
      <c r="L24" t="s">
        <v>18</v>
      </c>
      <c r="M24" t="s">
        <v>19</v>
      </c>
      <c r="N24" t="s">
        <v>20</v>
      </c>
      <c r="O24" t="s">
        <v>21</v>
      </c>
      <c r="R24" t="s">
        <v>23</v>
      </c>
      <c r="S24" t="s">
        <v>8</v>
      </c>
    </row>
    <row r="25" spans="3:23" x14ac:dyDescent="0.25">
      <c r="C25" s="2">
        <f>$S$29/D25/E25</f>
        <v>501276.25</v>
      </c>
      <c r="D25">
        <v>1</v>
      </c>
      <c r="E25">
        <f>D25*8</f>
        <v>8</v>
      </c>
      <c r="F25">
        <v>153</v>
      </c>
      <c r="G25">
        <v>4.4400000000000004</v>
      </c>
      <c r="H25">
        <f>F25*60+G25</f>
        <v>9184.44</v>
      </c>
      <c r="K25">
        <v>1</v>
      </c>
      <c r="L25">
        <f>K25*8</f>
        <v>8</v>
      </c>
      <c r="M25">
        <v>183</v>
      </c>
      <c r="N25">
        <v>36.886000000000003</v>
      </c>
      <c r="O25">
        <f>M25*60+N25</f>
        <v>11016.886</v>
      </c>
      <c r="R25" t="s">
        <v>0</v>
      </c>
      <c r="S25" s="2">
        <v>195102</v>
      </c>
    </row>
    <row r="26" spans="3:23" x14ac:dyDescent="0.25">
      <c r="C26" s="2">
        <f>$S$29/E26</f>
        <v>250638.125</v>
      </c>
      <c r="D26">
        <v>2</v>
      </c>
      <c r="E26">
        <f>D26*8</f>
        <v>16</v>
      </c>
      <c r="F26">
        <v>72</v>
      </c>
      <c r="G26">
        <v>49.9</v>
      </c>
      <c r="H26">
        <f>F26*60+G26</f>
        <v>4369.8999999999996</v>
      </c>
      <c r="K26">
        <v>2</v>
      </c>
      <c r="L26">
        <f>K26*8</f>
        <v>16</v>
      </c>
      <c r="M26">
        <v>94</v>
      </c>
      <c r="N26">
        <v>39.71</v>
      </c>
      <c r="O26">
        <f>M26*60+N26</f>
        <v>5679.71</v>
      </c>
      <c r="R26" t="s">
        <v>6</v>
      </c>
      <c r="S26" s="2">
        <v>432919</v>
      </c>
    </row>
    <row r="27" spans="3:23" x14ac:dyDescent="0.25">
      <c r="C27" s="2">
        <f>$S$29/E27</f>
        <v>125319.0625</v>
      </c>
      <c r="D27">
        <v>4</v>
      </c>
      <c r="E27">
        <f>D27*8</f>
        <v>32</v>
      </c>
      <c r="F27">
        <v>35</v>
      </c>
      <c r="G27">
        <v>24.53</v>
      </c>
      <c r="H27">
        <f>F27*60+G27</f>
        <v>2124.5300000000002</v>
      </c>
      <c r="K27">
        <v>4</v>
      </c>
      <c r="L27">
        <f>K27*8</f>
        <v>32</v>
      </c>
      <c r="M27">
        <v>49</v>
      </c>
      <c r="N27">
        <v>53.06</v>
      </c>
      <c r="O27">
        <f>M27*60+N27</f>
        <v>2993.06</v>
      </c>
      <c r="R27" t="s">
        <v>9</v>
      </c>
      <c r="S27" s="2">
        <v>1017573</v>
      </c>
    </row>
    <row r="28" spans="3:23" x14ac:dyDescent="0.25">
      <c r="C28" s="2">
        <f>$S$29/E28</f>
        <v>62659.53125</v>
      </c>
      <c r="D28">
        <v>8</v>
      </c>
      <c r="E28">
        <f>D28*8</f>
        <v>64</v>
      </c>
      <c r="F28">
        <v>20</v>
      </c>
      <c r="G28">
        <v>16.440000000000001</v>
      </c>
      <c r="H28">
        <f>F28*60+G28</f>
        <v>1216.44</v>
      </c>
      <c r="K28">
        <v>8</v>
      </c>
      <c r="L28">
        <f>K28*8</f>
        <v>64</v>
      </c>
      <c r="M28">
        <v>26</v>
      </c>
      <c r="N28">
        <v>56.93</v>
      </c>
      <c r="O28">
        <f>M28*60+N28</f>
        <v>1616.93</v>
      </c>
      <c r="R28" t="s">
        <v>10</v>
      </c>
      <c r="S28" s="2">
        <v>2037710</v>
      </c>
    </row>
    <row r="29" spans="3:23" x14ac:dyDescent="0.25">
      <c r="R29" t="s">
        <v>11</v>
      </c>
      <c r="S29" s="2">
        <v>4010210</v>
      </c>
    </row>
    <row r="30" spans="3:23" x14ac:dyDescent="0.25">
      <c r="R30" t="s">
        <v>22</v>
      </c>
      <c r="S30" s="2">
        <v>1380210</v>
      </c>
    </row>
    <row r="32" spans="3:23" x14ac:dyDescent="0.25">
      <c r="C32" t="s">
        <v>13</v>
      </c>
      <c r="G32" s="7"/>
    </row>
    <row r="33" spans="3:18" x14ac:dyDescent="0.25">
      <c r="D33" s="2"/>
      <c r="E33" t="s">
        <v>24</v>
      </c>
      <c r="F33" s="2"/>
      <c r="L33">
        <v>8</v>
      </c>
      <c r="M33">
        <v>16</v>
      </c>
      <c r="N33">
        <v>32</v>
      </c>
      <c r="O33">
        <v>64</v>
      </c>
      <c r="P33">
        <v>128</v>
      </c>
      <c r="Q33">
        <v>256</v>
      </c>
      <c r="R33">
        <v>512</v>
      </c>
    </row>
    <row r="34" spans="3:18" x14ac:dyDescent="0.25">
      <c r="C34" t="s">
        <v>2</v>
      </c>
      <c r="D34" s="2"/>
      <c r="E34" s="2">
        <f>J43</f>
        <v>30506.39453125</v>
      </c>
      <c r="F34" s="2">
        <f>J44</f>
        <v>61012.7890625</v>
      </c>
      <c r="J34" t="s">
        <v>0</v>
      </c>
      <c r="K34" s="25">
        <f>S25</f>
        <v>195102</v>
      </c>
      <c r="L34" s="26">
        <f t="shared" ref="L34:R34" si="0">$K$34/L$33</f>
        <v>24387.75</v>
      </c>
      <c r="M34" s="27">
        <f t="shared" si="0"/>
        <v>12193.875</v>
      </c>
      <c r="N34" s="2">
        <f t="shared" si="0"/>
        <v>6096.9375</v>
      </c>
      <c r="O34" s="2">
        <f t="shared" si="0"/>
        <v>3048.46875</v>
      </c>
      <c r="P34" s="2">
        <f t="shared" si="0"/>
        <v>1524.234375</v>
      </c>
      <c r="Q34" s="2">
        <f t="shared" si="0"/>
        <v>762.1171875</v>
      </c>
      <c r="R34" s="2">
        <f t="shared" si="0"/>
        <v>381.05859375</v>
      </c>
    </row>
    <row r="35" spans="3:18" x14ac:dyDescent="0.25">
      <c r="C35">
        <v>8</v>
      </c>
      <c r="E35">
        <f>H6</f>
        <v>12.62</v>
      </c>
      <c r="F35">
        <f>O6</f>
        <v>986.61</v>
      </c>
      <c r="J35" t="s">
        <v>6</v>
      </c>
      <c r="K35" s="25">
        <f>S26</f>
        <v>432919</v>
      </c>
      <c r="L35" s="28">
        <f t="shared" ref="L35:R35" si="1">$K$35/L$33</f>
        <v>54114.875</v>
      </c>
      <c r="M35" s="26">
        <f t="shared" si="1"/>
        <v>27057.4375</v>
      </c>
      <c r="N35" s="27">
        <f t="shared" si="1"/>
        <v>13528.71875</v>
      </c>
      <c r="O35" s="2">
        <f t="shared" si="1"/>
        <v>6764.359375</v>
      </c>
      <c r="P35" s="2">
        <f t="shared" si="1"/>
        <v>3382.1796875</v>
      </c>
      <c r="Q35" s="2">
        <f t="shared" si="1"/>
        <v>1691.08984375</v>
      </c>
      <c r="R35" s="2">
        <f t="shared" si="1"/>
        <v>845.544921875</v>
      </c>
    </row>
    <row r="36" spans="3:18" x14ac:dyDescent="0.25">
      <c r="C36">
        <v>16</v>
      </c>
      <c r="E36">
        <f>O7</f>
        <v>518.11900000000003</v>
      </c>
      <c r="F36">
        <f>H18</f>
        <v>1264.05</v>
      </c>
      <c r="J36" t="s">
        <v>9</v>
      </c>
      <c r="K36" s="25">
        <f>S27</f>
        <v>1017573</v>
      </c>
      <c r="L36" s="29">
        <f t="shared" ref="L36:R36" si="2">$K$36/L$33</f>
        <v>127196.625</v>
      </c>
      <c r="M36" s="28">
        <f t="shared" si="2"/>
        <v>63598.3125</v>
      </c>
      <c r="N36" s="26">
        <f t="shared" si="2"/>
        <v>31799.15625</v>
      </c>
      <c r="O36" s="27">
        <f t="shared" si="2"/>
        <v>15899.578125</v>
      </c>
      <c r="P36" s="2">
        <f t="shared" si="2"/>
        <v>7949.7890625</v>
      </c>
      <c r="Q36" s="2">
        <f t="shared" si="2"/>
        <v>3974.89453125</v>
      </c>
      <c r="R36" s="2">
        <f t="shared" si="2"/>
        <v>1987.447265625</v>
      </c>
    </row>
    <row r="37" spans="3:18" x14ac:dyDescent="0.25">
      <c r="C37">
        <v>32</v>
      </c>
      <c r="E37">
        <f>H19</f>
        <v>677.45</v>
      </c>
      <c r="F37">
        <f>O19</f>
        <v>990.21</v>
      </c>
      <c r="J37" t="s">
        <v>10</v>
      </c>
      <c r="K37" s="25">
        <f>S28</f>
        <v>2037710</v>
      </c>
      <c r="L37" s="2">
        <f t="shared" ref="L37:R37" si="3">$K$37/L$33</f>
        <v>254713.75</v>
      </c>
      <c r="M37" s="29">
        <f t="shared" si="3"/>
        <v>127356.875</v>
      </c>
      <c r="N37" s="28">
        <f t="shared" si="3"/>
        <v>63678.4375</v>
      </c>
      <c r="O37" s="26">
        <f t="shared" si="3"/>
        <v>31839.21875</v>
      </c>
      <c r="P37" s="27">
        <f t="shared" si="3"/>
        <v>15919.609375</v>
      </c>
      <c r="Q37" s="2">
        <f t="shared" si="3"/>
        <v>7959.8046875</v>
      </c>
      <c r="R37" s="2">
        <f t="shared" si="3"/>
        <v>3979.90234375</v>
      </c>
    </row>
    <row r="38" spans="3:18" x14ac:dyDescent="0.25">
      <c r="C38">
        <v>64</v>
      </c>
      <c r="E38" s="25">
        <f>O20</f>
        <v>594.84</v>
      </c>
      <c r="F38">
        <f>H28</f>
        <v>1216.44</v>
      </c>
      <c r="J38" t="s">
        <v>11</v>
      </c>
      <c r="K38" s="25">
        <f>S29</f>
        <v>4010210</v>
      </c>
      <c r="L38" s="2">
        <f t="shared" ref="L38:R38" si="4">$K$38/L$33</f>
        <v>501276.25</v>
      </c>
      <c r="M38" s="2">
        <f t="shared" si="4"/>
        <v>250638.125</v>
      </c>
      <c r="N38" s="29">
        <f t="shared" si="4"/>
        <v>125319.0625</v>
      </c>
      <c r="O38" s="28">
        <f t="shared" si="4"/>
        <v>62659.53125</v>
      </c>
      <c r="P38" s="26">
        <f t="shared" si="4"/>
        <v>31329.765625</v>
      </c>
      <c r="Q38" s="27">
        <f t="shared" si="4"/>
        <v>15664.8828125</v>
      </c>
      <c r="R38" s="30">
        <f t="shared" si="4"/>
        <v>7832.44140625</v>
      </c>
    </row>
    <row r="39" spans="3:18" x14ac:dyDescent="0.25">
      <c r="D39" s="25"/>
      <c r="I39" t="s">
        <v>25</v>
      </c>
      <c r="J39" s="6" t="s">
        <v>22</v>
      </c>
      <c r="K39" s="31">
        <v>1513036</v>
      </c>
      <c r="L39" s="18">
        <f t="shared" ref="L39:Q39" si="5">$K$36/L$33</f>
        <v>127196.625</v>
      </c>
      <c r="M39" s="18">
        <f t="shared" si="5"/>
        <v>63598.3125</v>
      </c>
      <c r="N39" s="18">
        <f t="shared" si="5"/>
        <v>31799.15625</v>
      </c>
      <c r="O39" s="18">
        <f t="shared" si="5"/>
        <v>15899.578125</v>
      </c>
      <c r="P39" s="18">
        <f t="shared" si="5"/>
        <v>7949.7890625</v>
      </c>
      <c r="Q39" s="18">
        <f t="shared" si="5"/>
        <v>3974.89453125</v>
      </c>
      <c r="R39" s="18">
        <f>$K$38/R$33</f>
        <v>7832.44140625</v>
      </c>
    </row>
    <row r="40" spans="3:18" x14ac:dyDescent="0.25">
      <c r="D40" s="25"/>
    </row>
    <row r="41" spans="3:18" x14ac:dyDescent="0.25">
      <c r="J41" t="s">
        <v>14</v>
      </c>
      <c r="K41" t="s">
        <v>26</v>
      </c>
      <c r="L41" t="s">
        <v>27</v>
      </c>
    </row>
    <row r="42" spans="3:18" x14ac:dyDescent="0.25">
      <c r="J42" s="2">
        <f>AVERAGE(M34,O36,N35,P37)</f>
        <v>14385.4453125</v>
      </c>
      <c r="K42" s="7">
        <f>STDEV(M34,N35,P37)</f>
        <v>1887.6467912316821</v>
      </c>
      <c r="L42" s="7">
        <f>K42/J42*100</f>
        <v>13.121921151731339</v>
      </c>
    </row>
    <row r="43" spans="3:18" x14ac:dyDescent="0.25">
      <c r="J43" s="2">
        <f>AVERAGE(M35,N36,O37,P38)</f>
        <v>30506.39453125</v>
      </c>
      <c r="K43" s="7">
        <f>STDEV(L34,M35,O37,P38)</f>
        <v>3561.6120043541705</v>
      </c>
      <c r="L43" s="7">
        <f>K43/J43*100</f>
        <v>11.67496867158701</v>
      </c>
    </row>
    <row r="44" spans="3:18" x14ac:dyDescent="0.25">
      <c r="J44" s="2">
        <f>AVERAGE(L35,M36,N37,O38)</f>
        <v>61012.7890625</v>
      </c>
      <c r="K44">
        <f>STDEV(L35,N37,O38)</f>
        <v>5252.1590491968054</v>
      </c>
      <c r="L44" s="7">
        <f>K44/J44*100</f>
        <v>8.6082920153291518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zoomScaleNormal="100" workbookViewId="0">
      <selection activeCell="H24" sqref="H24"/>
    </sheetView>
  </sheetViews>
  <sheetFormatPr defaultRowHeight="13.8" x14ac:dyDescent="0.25"/>
  <sheetData>
    <row r="3" spans="2:4" x14ac:dyDescent="0.25">
      <c r="B3" s="7"/>
      <c r="C3" s="7" t="s">
        <v>43</v>
      </c>
      <c r="D3" s="7"/>
    </row>
    <row r="4" spans="2:4" x14ac:dyDescent="0.25">
      <c r="B4" s="7"/>
      <c r="C4" s="7" t="s">
        <v>44</v>
      </c>
      <c r="D4" s="7"/>
    </row>
    <row r="5" spans="2:4" x14ac:dyDescent="0.25">
      <c r="B5" s="7"/>
      <c r="C5" s="7"/>
      <c r="D5" s="7"/>
    </row>
    <row r="6" spans="2:4" x14ac:dyDescent="0.25">
      <c r="B6" s="7" t="s">
        <v>45</v>
      </c>
      <c r="C6" s="7">
        <v>1</v>
      </c>
      <c r="D6" s="7"/>
    </row>
    <row r="7" spans="2:4" x14ac:dyDescent="0.25">
      <c r="B7" s="7"/>
      <c r="C7" s="7" t="s">
        <v>46</v>
      </c>
      <c r="D7" s="7" t="s">
        <v>47</v>
      </c>
    </row>
    <row r="8" spans="2:4" x14ac:dyDescent="0.25">
      <c r="B8" s="7" t="s">
        <v>48</v>
      </c>
      <c r="C8" s="7">
        <v>1</v>
      </c>
      <c r="D8" s="7">
        <v>55.53</v>
      </c>
    </row>
    <row r="9" spans="2:4" x14ac:dyDescent="0.25">
      <c r="B9" s="7" t="s">
        <v>49</v>
      </c>
      <c r="C9" s="7">
        <v>6</v>
      </c>
      <c r="D9" s="7">
        <v>34.619999999999997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3" zoomScaleNormal="100" workbookViewId="0">
      <selection activeCell="G10" sqref="G10"/>
    </sheetView>
  </sheetViews>
  <sheetFormatPr defaultRowHeight="13.8" x14ac:dyDescent="0.25"/>
  <cols>
    <col min="1" max="1" width="18.19921875"/>
    <col min="2" max="1025" width="10.5"/>
  </cols>
  <sheetData>
    <row r="1" spans="1:8" x14ac:dyDescent="0.25">
      <c r="A1" t="s">
        <v>28</v>
      </c>
    </row>
    <row r="2" spans="1:8" x14ac:dyDescent="0.25">
      <c r="A2" t="s">
        <v>29</v>
      </c>
      <c r="B2" t="s">
        <v>30</v>
      </c>
      <c r="C2" t="s">
        <v>31</v>
      </c>
      <c r="D2" t="s">
        <v>33</v>
      </c>
      <c r="E2" t="s">
        <v>32</v>
      </c>
      <c r="F2" t="s">
        <v>34</v>
      </c>
    </row>
    <row r="3" spans="1:8" x14ac:dyDescent="0.25">
      <c r="A3">
        <v>6</v>
      </c>
      <c r="B3" s="3">
        <v>894.62</v>
      </c>
      <c r="C3">
        <v>1864.79</v>
      </c>
      <c r="D3">
        <v>0</v>
      </c>
      <c r="E3">
        <v>0</v>
      </c>
      <c r="F3">
        <v>0</v>
      </c>
    </row>
    <row r="4" spans="1:8" x14ac:dyDescent="0.25">
      <c r="A4">
        <v>12</v>
      </c>
      <c r="B4">
        <v>486.45</v>
      </c>
      <c r="C4">
        <v>743.86</v>
      </c>
      <c r="D4">
        <v>2365.75</v>
      </c>
      <c r="E4">
        <v>4072.02</v>
      </c>
      <c r="F4">
        <v>5985.82</v>
      </c>
    </row>
    <row r="5" spans="1:8" x14ac:dyDescent="0.25">
      <c r="A5">
        <v>24</v>
      </c>
      <c r="B5">
        <v>274.64999999999998</v>
      </c>
      <c r="C5">
        <v>524.37</v>
      </c>
      <c r="D5">
        <v>1223.82</v>
      </c>
      <c r="E5">
        <v>2008.19</v>
      </c>
      <c r="F5">
        <v>4403.74</v>
      </c>
    </row>
    <row r="6" spans="1:8" x14ac:dyDescent="0.25">
      <c r="A6">
        <v>36</v>
      </c>
      <c r="B6">
        <v>219.74</v>
      </c>
      <c r="C6">
        <v>376.78</v>
      </c>
      <c r="D6">
        <v>835.63</v>
      </c>
      <c r="E6">
        <v>1404.86</v>
      </c>
      <c r="F6">
        <v>2937.19</v>
      </c>
    </row>
    <row r="7" spans="1:8" x14ac:dyDescent="0.25">
      <c r="A7">
        <v>48</v>
      </c>
      <c r="B7">
        <v>188.05</v>
      </c>
      <c r="C7">
        <v>336.3</v>
      </c>
      <c r="D7">
        <v>657.32</v>
      </c>
      <c r="E7">
        <v>1096.6099999999999</v>
      </c>
      <c r="F7">
        <v>2239.5700000000002</v>
      </c>
      <c r="H7">
        <f>MAX(B3:F8)</f>
        <v>5985.82</v>
      </c>
    </row>
    <row r="8" spans="1:8" x14ac:dyDescent="0.25">
      <c r="A8">
        <v>60</v>
      </c>
      <c r="B8">
        <v>171.94</v>
      </c>
      <c r="C8">
        <v>264.22500000000002</v>
      </c>
      <c r="D8">
        <v>597.59</v>
      </c>
      <c r="E8">
        <v>915.85</v>
      </c>
      <c r="F8">
        <v>1778.97</v>
      </c>
    </row>
    <row r="11" spans="1:8" x14ac:dyDescent="0.25">
      <c r="A11" t="s">
        <v>35</v>
      </c>
    </row>
    <row r="12" spans="1:8" x14ac:dyDescent="0.25">
      <c r="B12" s="2">
        <v>38361.1875</v>
      </c>
      <c r="C12" s="2">
        <v>81350.385416666701</v>
      </c>
    </row>
    <row r="13" spans="1:8" x14ac:dyDescent="0.25">
      <c r="A13">
        <v>6</v>
      </c>
      <c r="B13">
        <v>894.62</v>
      </c>
      <c r="C13">
        <v>1864.79</v>
      </c>
    </row>
    <row r="14" spans="1:8" x14ac:dyDescent="0.25">
      <c r="A14">
        <v>12</v>
      </c>
      <c r="B14">
        <v>743.86</v>
      </c>
      <c r="C14">
        <v>2365.75</v>
      </c>
    </row>
    <row r="15" spans="1:8" x14ac:dyDescent="0.25">
      <c r="A15">
        <v>24</v>
      </c>
      <c r="B15">
        <v>1223.82</v>
      </c>
      <c r="C15">
        <v>2008.19</v>
      </c>
    </row>
    <row r="16" spans="1:8" x14ac:dyDescent="0.25">
      <c r="A16">
        <v>48</v>
      </c>
      <c r="B16">
        <v>1096.6099999999999</v>
      </c>
      <c r="C16">
        <v>2239.5700000000002</v>
      </c>
    </row>
    <row r="19" spans="1:8" x14ac:dyDescent="0.25">
      <c r="A19" t="s">
        <v>36</v>
      </c>
    </row>
    <row r="20" spans="1:8" x14ac:dyDescent="0.25">
      <c r="A20" t="s">
        <v>29</v>
      </c>
      <c r="B20" t="s">
        <v>30</v>
      </c>
      <c r="C20" t="s">
        <v>31</v>
      </c>
      <c r="D20" t="s">
        <v>32</v>
      </c>
      <c r="E20" t="s">
        <v>33</v>
      </c>
      <c r="F20" t="s">
        <v>34</v>
      </c>
    </row>
    <row r="21" spans="1:8" x14ac:dyDescent="0.25">
      <c r="A21">
        <v>8</v>
      </c>
      <c r="B21">
        <v>12.62</v>
      </c>
      <c r="C21">
        <v>986.61</v>
      </c>
      <c r="D21">
        <v>3973.31</v>
      </c>
      <c r="E21">
        <v>2478.35</v>
      </c>
      <c r="F21">
        <v>9184.44</v>
      </c>
    </row>
    <row r="22" spans="1:8" x14ac:dyDescent="0.25">
      <c r="A22">
        <v>16</v>
      </c>
      <c r="B22">
        <v>10.47</v>
      </c>
      <c r="C22">
        <v>518.11900000000003</v>
      </c>
      <c r="D22">
        <v>1908.35</v>
      </c>
      <c r="E22">
        <v>1264.05</v>
      </c>
      <c r="F22">
        <v>4369.8999999999996</v>
      </c>
    </row>
    <row r="23" spans="1:8" x14ac:dyDescent="0.25">
      <c r="A23">
        <v>32</v>
      </c>
      <c r="B23">
        <v>11.82</v>
      </c>
      <c r="C23">
        <v>307.14999999999998</v>
      </c>
      <c r="D23">
        <v>990.21</v>
      </c>
      <c r="E23">
        <v>677.45</v>
      </c>
      <c r="F23">
        <v>2124.5300000000002</v>
      </c>
      <c r="H23">
        <f>MAX(B21:F24)</f>
        <v>9184.44</v>
      </c>
    </row>
    <row r="24" spans="1:8" x14ac:dyDescent="0.25">
      <c r="A24">
        <v>64</v>
      </c>
      <c r="B24">
        <v>15.96</v>
      </c>
      <c r="C24">
        <v>252.13</v>
      </c>
      <c r="D24">
        <v>594.84</v>
      </c>
      <c r="E24">
        <v>441</v>
      </c>
      <c r="F24">
        <v>1216.44</v>
      </c>
    </row>
    <row r="29" spans="1:8" x14ac:dyDescent="0.25">
      <c r="A29" t="s">
        <v>37</v>
      </c>
    </row>
    <row r="30" spans="1:8" x14ac:dyDescent="0.25">
      <c r="B30" s="2"/>
      <c r="C30" s="2">
        <v>30506.39453125</v>
      </c>
      <c r="D30" s="2">
        <v>61012.7890625</v>
      </c>
    </row>
    <row r="31" spans="1:8" x14ac:dyDescent="0.25">
      <c r="A31">
        <v>8</v>
      </c>
      <c r="C31">
        <v>12.62</v>
      </c>
      <c r="D31">
        <v>986.61</v>
      </c>
    </row>
    <row r="32" spans="1:8" x14ac:dyDescent="0.25">
      <c r="A32">
        <v>16</v>
      </c>
      <c r="C32">
        <v>518.11900000000003</v>
      </c>
      <c r="D32">
        <v>1264.05</v>
      </c>
    </row>
    <row r="33" spans="1:5" x14ac:dyDescent="0.25">
      <c r="A33">
        <v>32</v>
      </c>
      <c r="C33">
        <v>677.45</v>
      </c>
      <c r="D33">
        <v>990.21</v>
      </c>
    </row>
    <row r="34" spans="1:5" x14ac:dyDescent="0.25">
      <c r="A34">
        <v>64</v>
      </c>
      <c r="C34" s="25">
        <v>594.84</v>
      </c>
      <c r="D34">
        <v>1216.44</v>
      </c>
    </row>
    <row r="40" spans="1:5" x14ac:dyDescent="0.25">
      <c r="A40" t="s">
        <v>38</v>
      </c>
    </row>
    <row r="41" spans="1:5" x14ac:dyDescent="0.25">
      <c r="A41" t="s">
        <v>39</v>
      </c>
      <c r="B41" t="s">
        <v>40</v>
      </c>
      <c r="D41" t="s">
        <v>41</v>
      </c>
      <c r="E41" t="s">
        <v>42</v>
      </c>
    </row>
    <row r="42" spans="1:5" x14ac:dyDescent="0.25">
      <c r="A42">
        <v>8</v>
      </c>
      <c r="B42">
        <v>11016.886</v>
      </c>
      <c r="D42">
        <v>12</v>
      </c>
      <c r="E42">
        <v>5351.41</v>
      </c>
    </row>
    <row r="43" spans="1:5" x14ac:dyDescent="0.25">
      <c r="A43">
        <v>16</v>
      </c>
      <c r="B43">
        <v>5679.71</v>
      </c>
      <c r="D43">
        <v>24</v>
      </c>
      <c r="E43">
        <v>4472.3100000000004</v>
      </c>
    </row>
    <row r="44" spans="1:5" x14ac:dyDescent="0.25">
      <c r="A44">
        <v>32</v>
      </c>
      <c r="B44">
        <v>2993.06</v>
      </c>
      <c r="D44">
        <v>36</v>
      </c>
      <c r="E44">
        <v>4587.58</v>
      </c>
    </row>
    <row r="45" spans="1:5" x14ac:dyDescent="0.25">
      <c r="A45">
        <v>64</v>
      </c>
      <c r="B45">
        <v>1616.93</v>
      </c>
      <c r="D45">
        <v>48</v>
      </c>
      <c r="E45">
        <v>3487.35</v>
      </c>
    </row>
    <row r="46" spans="1:5" x14ac:dyDescent="0.25">
      <c r="D46">
        <v>60</v>
      </c>
      <c r="E46">
        <v>3154.7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HSR Cluster</vt:lpstr>
      <vt:lpstr>SimplyHPC A8</vt:lpstr>
      <vt:lpstr>Depl. Time</vt:lpstr>
      <vt:lpstr>Export Gnuplot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Miroslaw Lukasz</dc:creator>
  <cp:lastModifiedBy>Miroslaw Lukasz</cp:lastModifiedBy>
  <cp:revision>0</cp:revision>
  <dcterms:created xsi:type="dcterms:W3CDTF">2011-01-19T14:52:41Z</dcterms:created>
  <dcterms:modified xsi:type="dcterms:W3CDTF">2015-05-26T09:20:33Z</dcterms:modified>
  <dc:language>en-US</dc:language>
</cp:coreProperties>
</file>