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Arena\Desktop\Personal\Models\Google\"/>
    </mc:Choice>
  </mc:AlternateContent>
  <xr:revisionPtr revIDLastSave="0" documentId="13_ncr:1_{5FF5C19B-548F-4287-9606-93324F859862}" xr6:coauthVersionLast="47" xr6:coauthVersionMax="47" xr10:uidLastSave="{00000000-0000-0000-0000-000000000000}"/>
  <bookViews>
    <workbookView xWindow="19090" yWindow="-10910" windowWidth="38620" windowHeight="21220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2" l="1"/>
  <c r="K27" i="2"/>
  <c r="K29" i="2"/>
  <c r="K28" i="2"/>
  <c r="K30" i="2"/>
  <c r="K31" i="2"/>
  <c r="K38" i="2"/>
  <c r="J19" i="2"/>
  <c r="J21" i="2"/>
  <c r="I21" i="2"/>
  <c r="I23" i="2"/>
  <c r="I24" i="2"/>
  <c r="E24" i="2"/>
  <c r="G21" i="2"/>
  <c r="H27" i="2" l="1"/>
  <c r="D24" i="2"/>
  <c r="D23" i="2"/>
  <c r="D21" i="2"/>
  <c r="D19" i="2"/>
  <c r="D18" i="2"/>
  <c r="D14" i="2"/>
  <c r="D12" i="2"/>
  <c r="D11" i="2"/>
  <c r="S19" i="2"/>
  <c r="S18" i="2"/>
  <c r="S21" i="2" s="1"/>
  <c r="S23" i="2" s="1"/>
  <c r="S24" i="2" s="1"/>
  <c r="S14" i="2"/>
  <c r="G31" i="2"/>
  <c r="G38" i="2"/>
  <c r="H11" i="2"/>
  <c r="H12" i="2" s="1"/>
  <c r="I29" i="2"/>
  <c r="I28" i="2"/>
  <c r="C23" i="2"/>
  <c r="C24" i="2" s="1"/>
  <c r="C21" i="2"/>
  <c r="E18" i="2"/>
  <c r="C18" i="2"/>
  <c r="C19" i="2" s="1"/>
  <c r="C14" i="2"/>
  <c r="E11" i="2"/>
  <c r="E12" i="2" s="1"/>
  <c r="E31" i="2" s="1"/>
  <c r="I11" i="2"/>
  <c r="I12" i="2" s="1"/>
  <c r="I27" i="2" s="1"/>
  <c r="S30" i="2"/>
  <c r="T30" i="2"/>
  <c r="T27" i="2"/>
  <c r="T24" i="2"/>
  <c r="T14" i="2"/>
  <c r="T18" i="2"/>
  <c r="AC3" i="2"/>
  <c r="AB3" i="2"/>
  <c r="V3" i="2"/>
  <c r="W3" i="2" s="1"/>
  <c r="X3" i="2" s="1"/>
  <c r="Y3" i="2" s="1"/>
  <c r="Z3" i="2" s="1"/>
  <c r="AA3" i="2" s="1"/>
  <c r="U3" i="2"/>
  <c r="J31" i="2"/>
  <c r="F31" i="2"/>
  <c r="F38" i="2"/>
  <c r="J38" i="2"/>
  <c r="J29" i="2"/>
  <c r="J28" i="2"/>
  <c r="J27" i="2"/>
  <c r="F30" i="2"/>
  <c r="F18" i="2"/>
  <c r="J14" i="2"/>
  <c r="G14" i="2"/>
  <c r="F14" i="2"/>
  <c r="F12" i="2"/>
  <c r="F11" i="2"/>
  <c r="J12" i="2"/>
  <c r="J30" i="2" s="1"/>
  <c r="J11" i="2"/>
  <c r="K18" i="2"/>
  <c r="J18" i="2"/>
  <c r="I18" i="2"/>
  <c r="H18" i="2"/>
  <c r="G18" i="2"/>
  <c r="H28" i="2" l="1"/>
  <c r="E14" i="2"/>
  <c r="E30" i="2" s="1"/>
  <c r="H31" i="2"/>
  <c r="H14" i="2"/>
  <c r="H30" i="2" s="1"/>
  <c r="E19" i="2"/>
  <c r="E21" i="2" s="1"/>
  <c r="E23" i="2" s="1"/>
  <c r="I14" i="2"/>
  <c r="I30" i="2" s="1"/>
  <c r="I31" i="2"/>
  <c r="T19" i="2"/>
  <c r="T21" i="2" s="1"/>
  <c r="T23" i="2" s="1"/>
  <c r="F19" i="2"/>
  <c r="F21" i="2" s="1"/>
  <c r="F23" i="2" s="1"/>
  <c r="F24" i="2" s="1"/>
  <c r="I19" i="2"/>
  <c r="J23" i="2"/>
  <c r="J24" i="2" s="1"/>
  <c r="K14" i="2"/>
  <c r="L7" i="1"/>
  <c r="L5" i="1"/>
  <c r="L4" i="1"/>
  <c r="D31" i="2" l="1"/>
  <c r="H19" i="2"/>
  <c r="H21" i="2" s="1"/>
  <c r="H23" i="2" s="1"/>
  <c r="H24" i="2" s="1"/>
  <c r="G30" i="2"/>
  <c r="G19" i="2"/>
  <c r="G23" i="2" s="1"/>
  <c r="G24" i="2" s="1"/>
  <c r="K19" i="2"/>
  <c r="K21" i="2" s="1"/>
  <c r="K23" i="2" s="1"/>
  <c r="K24" i="2" s="1"/>
  <c r="D30" i="2" l="1"/>
</calcChain>
</file>

<file path=xl/sharedStrings.xml><?xml version="1.0" encoding="utf-8"?>
<sst xmlns="http://schemas.openxmlformats.org/spreadsheetml/2006/main" count="53" uniqueCount="48">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</sst>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47625</xdr:rowOff>
    </xdr:from>
    <xdr:to>
      <xdr:col>11</xdr:col>
      <xdr:colOff>47625</xdr:colOff>
      <xdr:row>59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6838950" y="47625"/>
          <a:ext cx="0" cy="801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M14"/>
  <sheetViews>
    <sheetView zoomScaleNormal="100" workbookViewId="0">
      <selection activeCell="J16" sqref="J16"/>
    </sheetView>
  </sheetViews>
  <sheetFormatPr defaultRowHeight="12.5" x14ac:dyDescent="0.25"/>
  <cols>
    <col min="7" max="7" width="12.54296875" customWidth="1"/>
    <col min="8" max="8" width="12.453125" bestFit="1" customWidth="1"/>
    <col min="9" max="9" width="13.81640625" customWidth="1"/>
    <col min="11" max="11" width="10.1796875" bestFit="1" customWidth="1"/>
    <col min="12" max="12" width="9.54296875" customWidth="1"/>
  </cols>
  <sheetData>
    <row r="1" spans="8:13" ht="13" x14ac:dyDescent="0.3">
      <c r="K1" s="7"/>
    </row>
    <row r="2" spans="8:13" x14ac:dyDescent="0.25">
      <c r="K2" t="s">
        <v>0</v>
      </c>
      <c r="L2" s="1">
        <v>2207.85</v>
      </c>
    </row>
    <row r="3" spans="8:13" x14ac:dyDescent="0.25">
      <c r="H3" s="4"/>
      <c r="I3" s="3"/>
      <c r="K3" t="s">
        <v>1</v>
      </c>
      <c r="L3" s="3">
        <v>667.55100000000004</v>
      </c>
      <c r="M3" s="2" t="s">
        <v>6</v>
      </c>
    </row>
    <row r="4" spans="8:13" x14ac:dyDescent="0.25">
      <c r="H4" s="4"/>
      <c r="K4" t="s">
        <v>2</v>
      </c>
      <c r="L4" s="3">
        <f>L2*L3</f>
        <v>1473852.47535</v>
      </c>
    </row>
    <row r="5" spans="8:13" x14ac:dyDescent="0.25">
      <c r="H5" s="6"/>
      <c r="K5" t="s">
        <v>3</v>
      </c>
      <c r="L5" s="3">
        <f>139649+29549</f>
        <v>169198</v>
      </c>
      <c r="M5" s="2" t="s">
        <v>6</v>
      </c>
    </row>
    <row r="6" spans="8:13" x14ac:dyDescent="0.25">
      <c r="K6" t="s">
        <v>4</v>
      </c>
      <c r="L6" s="3">
        <v>14817</v>
      </c>
      <c r="M6" s="2" t="s">
        <v>6</v>
      </c>
    </row>
    <row r="7" spans="8:13" x14ac:dyDescent="0.25">
      <c r="K7" t="s">
        <v>5</v>
      </c>
      <c r="L7" s="3">
        <f>L4-L5+L6</f>
        <v>1319471.47535</v>
      </c>
    </row>
    <row r="8" spans="8:13" ht="13" x14ac:dyDescent="0.3">
      <c r="K8" s="7"/>
    </row>
    <row r="9" spans="8:13" ht="13" x14ac:dyDescent="0.3">
      <c r="K9" s="7" t="s">
        <v>25</v>
      </c>
      <c r="L9" s="14">
        <v>1998</v>
      </c>
    </row>
    <row r="10" spans="8:13" x14ac:dyDescent="0.25">
      <c r="L10" s="3"/>
    </row>
    <row r="11" spans="8:13" ht="13" x14ac:dyDescent="0.3">
      <c r="K11" s="8"/>
    </row>
    <row r="14" spans="8:13" x14ac:dyDescent="0.25">
      <c r="K14" s="3"/>
      <c r="L14" s="3"/>
      <c r="M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AC3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7" sqref="L17"/>
    </sheetView>
  </sheetViews>
  <sheetFormatPr defaultRowHeight="12.5" x14ac:dyDescent="0.25"/>
  <cols>
    <col min="1" max="1" width="5" bestFit="1" customWidth="1"/>
    <col min="2" max="2" width="16.1796875" customWidth="1"/>
    <col min="3" max="14" width="9.1796875" style="2"/>
  </cols>
  <sheetData>
    <row r="1" spans="1:29" x14ac:dyDescent="0.25">
      <c r="A1" s="13" t="s">
        <v>7</v>
      </c>
    </row>
    <row r="3" spans="1:29" x14ac:dyDescent="0.25"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6</v>
      </c>
      <c r="L3" s="2" t="s">
        <v>17</v>
      </c>
      <c r="M3" s="2" t="s">
        <v>18</v>
      </c>
      <c r="N3" s="2" t="s">
        <v>19</v>
      </c>
      <c r="S3">
        <v>2020</v>
      </c>
      <c r="T3">
        <v>2021</v>
      </c>
      <c r="U3">
        <f>T3+1</f>
        <v>2022</v>
      </c>
      <c r="V3">
        <f t="shared" ref="V3:AC3" si="0">U3+1</f>
        <v>2023</v>
      </c>
      <c r="W3">
        <f t="shared" si="0"/>
        <v>2024</v>
      </c>
      <c r="X3">
        <f t="shared" si="0"/>
        <v>2025</v>
      </c>
      <c r="Y3">
        <f t="shared" si="0"/>
        <v>2026</v>
      </c>
      <c r="Z3">
        <f t="shared" si="0"/>
        <v>2027</v>
      </c>
      <c r="AA3">
        <f t="shared" si="0"/>
        <v>2028</v>
      </c>
      <c r="AB3">
        <f t="shared" si="0"/>
        <v>2029</v>
      </c>
      <c r="AC3">
        <f t="shared" si="0"/>
        <v>2030</v>
      </c>
    </row>
    <row r="4" spans="1:29" s="3" customFormat="1" x14ac:dyDescent="0.25">
      <c r="B4" s="3" t="s">
        <v>41</v>
      </c>
      <c r="C4" s="12"/>
      <c r="D4" s="12">
        <v>151</v>
      </c>
      <c r="E4" s="12">
        <v>-22</v>
      </c>
      <c r="F4" s="12">
        <v>-2</v>
      </c>
      <c r="G4" s="12">
        <v>-109</v>
      </c>
      <c r="H4" s="12">
        <v>-7</v>
      </c>
      <c r="I4" s="12">
        <v>62</v>
      </c>
      <c r="J4" s="12">
        <v>203</v>
      </c>
      <c r="K4" s="12">
        <v>278</v>
      </c>
      <c r="L4" s="12"/>
      <c r="M4" s="12"/>
      <c r="N4" s="12"/>
    </row>
    <row r="5" spans="1:29" s="3" customFormat="1" x14ac:dyDescent="0.25">
      <c r="B5" s="3" t="s">
        <v>40</v>
      </c>
      <c r="C5" s="12"/>
      <c r="D5" s="12">
        <v>148</v>
      </c>
      <c r="E5" s="12">
        <v>178</v>
      </c>
      <c r="F5" s="12">
        <v>196</v>
      </c>
      <c r="G5" s="12">
        <v>198</v>
      </c>
      <c r="H5" s="12">
        <v>192</v>
      </c>
      <c r="I5" s="12">
        <v>182</v>
      </c>
      <c r="J5" s="12">
        <v>181</v>
      </c>
      <c r="K5" s="12">
        <v>440</v>
      </c>
      <c r="L5" s="12"/>
      <c r="M5" s="12"/>
      <c r="N5" s="12"/>
    </row>
    <row r="6" spans="1:29" s="3" customFormat="1" x14ac:dyDescent="0.25">
      <c r="B6" s="3" t="s">
        <v>39</v>
      </c>
      <c r="C6" s="12"/>
      <c r="D6" s="12">
        <v>3007</v>
      </c>
      <c r="E6" s="12">
        <v>3444</v>
      </c>
      <c r="F6" s="12">
        <v>3831</v>
      </c>
      <c r="G6" s="12">
        <v>4047</v>
      </c>
      <c r="H6" s="12">
        <v>4628</v>
      </c>
      <c r="I6" s="12">
        <v>4990</v>
      </c>
      <c r="J6" s="12">
        <v>5541</v>
      </c>
      <c r="K6" s="12">
        <v>5821</v>
      </c>
      <c r="L6" s="12"/>
      <c r="M6" s="12"/>
      <c r="N6" s="12"/>
    </row>
    <row r="7" spans="1:29" s="3" customFormat="1" x14ac:dyDescent="0.25">
      <c r="B7" s="3" t="s">
        <v>28</v>
      </c>
      <c r="C7" s="12"/>
      <c r="D7" s="12">
        <v>5124</v>
      </c>
      <c r="E7" s="12">
        <v>5478</v>
      </c>
      <c r="F7" s="12">
        <v>6674</v>
      </c>
      <c r="G7" s="12">
        <v>6494</v>
      </c>
      <c r="H7" s="12">
        <v>6623</v>
      </c>
      <c r="I7" s="12">
        <v>6754</v>
      </c>
      <c r="J7" s="12">
        <v>8161</v>
      </c>
      <c r="K7" s="12">
        <v>6811</v>
      </c>
      <c r="L7" s="12"/>
      <c r="M7" s="12"/>
      <c r="N7" s="12"/>
    </row>
    <row r="8" spans="1:29" s="3" customFormat="1" x14ac:dyDescent="0.25">
      <c r="B8" s="3" t="s">
        <v>45</v>
      </c>
      <c r="C8" s="12"/>
      <c r="D8" s="12">
        <v>4736</v>
      </c>
      <c r="E8" s="12">
        <v>5720</v>
      </c>
      <c r="F8" s="12">
        <v>7411</v>
      </c>
      <c r="G8" s="12">
        <v>6800</v>
      </c>
      <c r="H8" s="12">
        <v>7597</v>
      </c>
      <c r="I8" s="12">
        <v>7999</v>
      </c>
      <c r="J8" s="12">
        <v>9305</v>
      </c>
      <c r="K8" s="12">
        <v>8174</v>
      </c>
      <c r="L8" s="12"/>
      <c r="M8" s="12"/>
      <c r="N8" s="12"/>
    </row>
    <row r="9" spans="1:29" s="3" customFormat="1" x14ac:dyDescent="0.25">
      <c r="B9" s="3" t="s">
        <v>44</v>
      </c>
      <c r="C9" s="12"/>
      <c r="D9" s="12">
        <v>3812</v>
      </c>
      <c r="E9" s="12">
        <v>5037</v>
      </c>
      <c r="F9" s="12">
        <v>6885</v>
      </c>
      <c r="G9" s="12">
        <v>6005</v>
      </c>
      <c r="H9" s="12">
        <v>7002</v>
      </c>
      <c r="I9" s="12">
        <v>7205</v>
      </c>
      <c r="J9" s="12">
        <v>8633</v>
      </c>
      <c r="K9" s="12">
        <v>6869</v>
      </c>
      <c r="L9" s="12"/>
      <c r="M9" s="12"/>
      <c r="N9" s="12"/>
    </row>
    <row r="10" spans="1:29" s="3" customFormat="1" x14ac:dyDescent="0.25">
      <c r="B10" s="3" t="s">
        <v>46</v>
      </c>
      <c r="C10" s="12"/>
      <c r="D10" s="12">
        <v>21319</v>
      </c>
      <c r="E10" s="12">
        <v>26338</v>
      </c>
      <c r="F10" s="12">
        <v>31903</v>
      </c>
      <c r="G10" s="12">
        <v>31879</v>
      </c>
      <c r="H10" s="12">
        <v>35845</v>
      </c>
      <c r="I10" s="12">
        <v>37926</v>
      </c>
      <c r="J10" s="12">
        <v>43301</v>
      </c>
      <c r="K10" s="12">
        <v>39618</v>
      </c>
      <c r="L10" s="12"/>
      <c r="M10" s="12"/>
      <c r="N10" s="12"/>
    </row>
    <row r="11" spans="1:29" s="3" customFormat="1" x14ac:dyDescent="0.25">
      <c r="B11" s="3" t="s">
        <v>38</v>
      </c>
      <c r="C11" s="12"/>
      <c r="D11" s="12">
        <f>SUM(D7:D10)</f>
        <v>34991</v>
      </c>
      <c r="E11" s="12">
        <f>SUM(E7:E10)</f>
        <v>42573</v>
      </c>
      <c r="F11" s="12">
        <f>SUM(F7:F10)</f>
        <v>52873</v>
      </c>
      <c r="G11" s="12">
        <v>51178</v>
      </c>
      <c r="H11" s="12">
        <f t="shared" ref="H11" si="1">SUM(H7:H10)</f>
        <v>57067</v>
      </c>
      <c r="I11" s="12">
        <f>SUM(I7:I10)</f>
        <v>59884</v>
      </c>
      <c r="J11" s="12">
        <f>SUM(J7:J10)</f>
        <v>69400</v>
      </c>
      <c r="K11" s="12">
        <v>61472</v>
      </c>
      <c r="L11" s="12"/>
      <c r="M11" s="12"/>
      <c r="N11" s="12"/>
    </row>
    <row r="12" spans="1:29" s="10" customFormat="1" ht="13" x14ac:dyDescent="0.3">
      <c r="B12" s="10" t="s">
        <v>8</v>
      </c>
      <c r="C12" s="11"/>
      <c r="D12" s="11">
        <f>D11+D6+D5+D4</f>
        <v>38297</v>
      </c>
      <c r="E12" s="11">
        <f>E11+E6+E5+E4</f>
        <v>46173</v>
      </c>
      <c r="F12" s="11">
        <f>F11+F6+F5+F4</f>
        <v>56898</v>
      </c>
      <c r="G12" s="11">
        <v>55314</v>
      </c>
      <c r="H12" s="11">
        <f t="shared" ref="H12" si="2">H11+H6+H5+H4</f>
        <v>61880</v>
      </c>
      <c r="I12" s="11">
        <f>I11+I6+I5+I4</f>
        <v>65118</v>
      </c>
      <c r="J12" s="11">
        <f>J11+J6+J5+J4</f>
        <v>75325</v>
      </c>
      <c r="K12" s="11">
        <v>68011</v>
      </c>
      <c r="L12" s="11"/>
      <c r="M12" s="11"/>
      <c r="N12" s="11"/>
      <c r="S12" s="10">
        <v>182527</v>
      </c>
      <c r="T12" s="10">
        <v>257637</v>
      </c>
    </row>
    <row r="13" spans="1:29" s="3" customFormat="1" x14ac:dyDescent="0.25">
      <c r="B13" s="3" t="s">
        <v>20</v>
      </c>
      <c r="C13" s="12"/>
      <c r="D13" s="12">
        <v>18553</v>
      </c>
      <c r="E13" s="12">
        <v>21117</v>
      </c>
      <c r="F13" s="12">
        <v>26080</v>
      </c>
      <c r="G13" s="12">
        <v>24103</v>
      </c>
      <c r="H13" s="12">
        <v>26227</v>
      </c>
      <c r="I13" s="12">
        <v>27621</v>
      </c>
      <c r="J13" s="12">
        <v>32988</v>
      </c>
      <c r="K13" s="12">
        <v>29599</v>
      </c>
      <c r="L13" s="12"/>
      <c r="M13" s="12"/>
      <c r="N13" s="12"/>
      <c r="S13" s="3">
        <v>84732</v>
      </c>
      <c r="T13" s="3">
        <v>110939</v>
      </c>
    </row>
    <row r="14" spans="1:29" s="3" customFormat="1" x14ac:dyDescent="0.25">
      <c r="B14" s="3" t="s">
        <v>21</v>
      </c>
      <c r="C14" s="12">
        <f t="shared" ref="C14" si="3">C12-C13</f>
        <v>0</v>
      </c>
      <c r="D14" s="12">
        <f>D12-D13</f>
        <v>19744</v>
      </c>
      <c r="E14" s="12">
        <f t="shared" ref="E14" si="4">E12-E13</f>
        <v>25056</v>
      </c>
      <c r="F14" s="12">
        <f t="shared" ref="F14:J14" si="5">F12-F13</f>
        <v>30818</v>
      </c>
      <c r="G14" s="12">
        <f t="shared" si="5"/>
        <v>31211</v>
      </c>
      <c r="H14" s="12">
        <f t="shared" si="5"/>
        <v>35653</v>
      </c>
      <c r="I14" s="12">
        <f t="shared" si="5"/>
        <v>37497</v>
      </c>
      <c r="J14" s="12">
        <f t="shared" si="5"/>
        <v>42337</v>
      </c>
      <c r="K14" s="12">
        <f>K12-K13</f>
        <v>38412</v>
      </c>
      <c r="L14" s="12"/>
      <c r="M14" s="12"/>
      <c r="N14" s="12"/>
      <c r="S14" s="3">
        <f>S12-S13</f>
        <v>97795</v>
      </c>
      <c r="T14" s="3">
        <f t="shared" ref="T14" si="6">T12-T13</f>
        <v>146698</v>
      </c>
    </row>
    <row r="15" spans="1:29" s="3" customFormat="1" x14ac:dyDescent="0.25">
      <c r="B15" s="3" t="s">
        <v>22</v>
      </c>
      <c r="C15" s="12"/>
      <c r="D15" s="12">
        <v>6875</v>
      </c>
      <c r="E15" s="12">
        <v>6856</v>
      </c>
      <c r="F15" s="12">
        <v>7022</v>
      </c>
      <c r="G15" s="12">
        <v>7485</v>
      </c>
      <c r="H15" s="12">
        <v>7675</v>
      </c>
      <c r="I15" s="12">
        <v>7694</v>
      </c>
      <c r="J15" s="12">
        <v>8708</v>
      </c>
      <c r="K15" s="12">
        <v>9119</v>
      </c>
      <c r="L15" s="12"/>
      <c r="M15" s="12"/>
      <c r="N15" s="12"/>
      <c r="S15" s="3">
        <v>27573</v>
      </c>
      <c r="T15" s="3">
        <v>31562</v>
      </c>
    </row>
    <row r="16" spans="1:29" s="3" customFormat="1" x14ac:dyDescent="0.25">
      <c r="B16" s="3" t="s">
        <v>23</v>
      </c>
      <c r="C16" s="12"/>
      <c r="D16" s="12">
        <v>3901</v>
      </c>
      <c r="E16" s="12">
        <v>4231</v>
      </c>
      <c r="F16" s="12">
        <v>5314</v>
      </c>
      <c r="G16" s="12">
        <v>4516</v>
      </c>
      <c r="H16" s="12">
        <v>5276</v>
      </c>
      <c r="I16" s="12">
        <v>5516</v>
      </c>
      <c r="J16" s="12">
        <v>7604</v>
      </c>
      <c r="K16" s="12">
        <v>5825</v>
      </c>
      <c r="L16" s="12"/>
      <c r="M16" s="12"/>
      <c r="N16" s="12"/>
      <c r="S16" s="3">
        <v>17946</v>
      </c>
      <c r="T16" s="3">
        <v>22912</v>
      </c>
    </row>
    <row r="17" spans="2:20" s="3" customFormat="1" x14ac:dyDescent="0.25">
      <c r="B17" s="3" t="s">
        <v>24</v>
      </c>
      <c r="C17" s="12"/>
      <c r="D17" s="12">
        <v>2585</v>
      </c>
      <c r="E17" s="12">
        <v>2756</v>
      </c>
      <c r="F17" s="12">
        <v>2831</v>
      </c>
      <c r="G17" s="12">
        <v>2773</v>
      </c>
      <c r="H17" s="12">
        <v>3341</v>
      </c>
      <c r="I17" s="12">
        <v>3256</v>
      </c>
      <c r="J17" s="12">
        <v>4140</v>
      </c>
      <c r="K17" s="12">
        <v>3374</v>
      </c>
      <c r="L17" s="12"/>
      <c r="M17" s="12"/>
      <c r="N17" s="12"/>
      <c r="S17" s="3">
        <v>11052</v>
      </c>
      <c r="T17" s="3">
        <v>13510</v>
      </c>
    </row>
    <row r="18" spans="2:20" s="3" customFormat="1" x14ac:dyDescent="0.25">
      <c r="B18" s="3" t="s">
        <v>26</v>
      </c>
      <c r="C18" s="12">
        <f t="shared" ref="C18" si="7">SUM(C15:C17)</f>
        <v>0</v>
      </c>
      <c r="D18" s="12">
        <f>SUM(D15:D17)</f>
        <v>13361</v>
      </c>
      <c r="E18" s="12">
        <f t="shared" ref="E18" si="8">SUM(E15:E17)</f>
        <v>13843</v>
      </c>
      <c r="F18" s="12">
        <f t="shared" ref="F18" si="9">SUM(F15:F17)</f>
        <v>15167</v>
      </c>
      <c r="G18" s="12">
        <f>SUM(G15:G17)</f>
        <v>14774</v>
      </c>
      <c r="H18" s="12">
        <f t="shared" ref="H18:K18" si="10">SUM(H15:H17)</f>
        <v>16292</v>
      </c>
      <c r="I18" s="12">
        <f t="shared" si="10"/>
        <v>16466</v>
      </c>
      <c r="J18" s="12">
        <f t="shared" si="10"/>
        <v>20452</v>
      </c>
      <c r="K18" s="12">
        <f t="shared" si="10"/>
        <v>18318</v>
      </c>
      <c r="L18" s="12"/>
      <c r="M18" s="12"/>
      <c r="N18" s="12"/>
      <c r="S18" s="3">
        <f>SUM(S15:S17)</f>
        <v>56571</v>
      </c>
      <c r="T18" s="3">
        <f t="shared" ref="T18" si="11">SUM(T15:T17)</f>
        <v>67984</v>
      </c>
    </row>
    <row r="19" spans="2:20" s="3" customFormat="1" x14ac:dyDescent="0.25">
      <c r="B19" s="3" t="s">
        <v>27</v>
      </c>
      <c r="C19" s="12">
        <f t="shared" ref="C19" si="12">C14-C18</f>
        <v>0</v>
      </c>
      <c r="D19" s="12">
        <f>D14-D18</f>
        <v>6383</v>
      </c>
      <c r="E19" s="12">
        <f t="shared" ref="E19" si="13">E14-E18</f>
        <v>11213</v>
      </c>
      <c r="F19" s="12">
        <f t="shared" ref="F19" si="14">F14-F18</f>
        <v>15651</v>
      </c>
      <c r="G19" s="12">
        <f t="shared" ref="G19:J19" si="15">G14-G18</f>
        <v>16437</v>
      </c>
      <c r="H19" s="12">
        <f t="shared" si="15"/>
        <v>19361</v>
      </c>
      <c r="I19" s="12">
        <f t="shared" si="15"/>
        <v>21031</v>
      </c>
      <c r="J19" s="12">
        <f>J14-J18</f>
        <v>21885</v>
      </c>
      <c r="K19" s="12">
        <f>K14-K18</f>
        <v>20094</v>
      </c>
      <c r="L19" s="12"/>
      <c r="M19" s="12"/>
      <c r="N19" s="12"/>
      <c r="S19" s="3">
        <f>S14-S18</f>
        <v>41224</v>
      </c>
      <c r="T19" s="3">
        <f t="shared" ref="T19" si="16">T14-T18</f>
        <v>78714</v>
      </c>
    </row>
    <row r="20" spans="2:20" s="3" customFormat="1" x14ac:dyDescent="0.25">
      <c r="B20" s="3" t="s">
        <v>28</v>
      </c>
      <c r="C20" s="12"/>
      <c r="D20" s="12">
        <v>1894</v>
      </c>
      <c r="E20" s="12">
        <v>2146</v>
      </c>
      <c r="F20" s="12">
        <v>3038</v>
      </c>
      <c r="G20" s="12">
        <v>4846</v>
      </c>
      <c r="H20" s="12">
        <v>2264</v>
      </c>
      <c r="I20" s="12">
        <v>2033</v>
      </c>
      <c r="J20" s="12">
        <v>2517</v>
      </c>
      <c r="K20" s="12">
        <v>-1160</v>
      </c>
      <c r="L20" s="12"/>
      <c r="M20" s="12"/>
      <c r="N20" s="12"/>
      <c r="S20" s="3">
        <v>6858</v>
      </c>
      <c r="T20" s="3">
        <v>12020</v>
      </c>
    </row>
    <row r="21" spans="2:20" s="3" customFormat="1" x14ac:dyDescent="0.25">
      <c r="B21" s="3" t="s">
        <v>29</v>
      </c>
      <c r="C21" s="12">
        <f t="shared" ref="C21" si="17">C19+C20</f>
        <v>0</v>
      </c>
      <c r="D21" s="12">
        <f>D19+D20</f>
        <v>8277</v>
      </c>
      <c r="E21" s="12">
        <f t="shared" ref="E21" si="18">E19+E20</f>
        <v>13359</v>
      </c>
      <c r="F21" s="12">
        <f t="shared" ref="F21" si="19">F19+F20</f>
        <v>18689</v>
      </c>
      <c r="G21" s="12">
        <f>G19+G20</f>
        <v>21283</v>
      </c>
      <c r="H21" s="12">
        <f t="shared" ref="H21:K21" si="20">H19+H20</f>
        <v>21625</v>
      </c>
      <c r="I21" s="12">
        <f>I19+I20</f>
        <v>23064</v>
      </c>
      <c r="J21" s="12">
        <f>J19+J20</f>
        <v>24402</v>
      </c>
      <c r="K21" s="12">
        <f t="shared" si="20"/>
        <v>18934</v>
      </c>
      <c r="L21" s="12"/>
      <c r="M21" s="12"/>
      <c r="N21" s="12"/>
      <c r="S21" s="3">
        <f>S19+S20</f>
        <v>48082</v>
      </c>
      <c r="T21" s="3">
        <f t="shared" ref="T21" si="21">T19+T20</f>
        <v>90734</v>
      </c>
    </row>
    <row r="22" spans="2:20" s="3" customFormat="1" x14ac:dyDescent="0.25">
      <c r="B22" s="3" t="s">
        <v>30</v>
      </c>
      <c r="C22" s="12"/>
      <c r="D22" s="12">
        <v>1318</v>
      </c>
      <c r="E22" s="12">
        <v>2112</v>
      </c>
      <c r="F22" s="12">
        <v>3462</v>
      </c>
      <c r="G22" s="12">
        <v>3353</v>
      </c>
      <c r="H22" s="12">
        <v>3460</v>
      </c>
      <c r="I22" s="12">
        <v>4128</v>
      </c>
      <c r="J22" s="12">
        <v>3760</v>
      </c>
      <c r="K22" s="12">
        <v>2498</v>
      </c>
      <c r="L22" s="12"/>
      <c r="M22" s="12"/>
      <c r="N22" s="12"/>
      <c r="S22" s="3">
        <v>7813</v>
      </c>
      <c r="T22" s="3">
        <v>14701</v>
      </c>
    </row>
    <row r="23" spans="2:20" s="3" customFormat="1" x14ac:dyDescent="0.25">
      <c r="B23" s="3" t="s">
        <v>31</v>
      </c>
      <c r="C23" s="12">
        <f t="shared" ref="C23" si="22">C21-C22</f>
        <v>0</v>
      </c>
      <c r="D23" s="12">
        <f>D21-D22</f>
        <v>6959</v>
      </c>
      <c r="E23" s="12">
        <f t="shared" ref="E23" si="23">E21-E22</f>
        <v>11247</v>
      </c>
      <c r="F23" s="12">
        <f t="shared" ref="F23" si="24">F21-F22</f>
        <v>15227</v>
      </c>
      <c r="G23" s="12">
        <f>G21-G22</f>
        <v>17930</v>
      </c>
      <c r="H23" s="12">
        <f t="shared" ref="H23:K23" si="25">H21-H22</f>
        <v>18165</v>
      </c>
      <c r="I23" s="12">
        <f>I21-I22</f>
        <v>18936</v>
      </c>
      <c r="J23" s="12">
        <f t="shared" si="25"/>
        <v>20642</v>
      </c>
      <c r="K23" s="12">
        <f t="shared" si="25"/>
        <v>16436</v>
      </c>
      <c r="L23" s="12"/>
      <c r="M23" s="12"/>
      <c r="N23" s="12"/>
      <c r="S23" s="3">
        <f>S21-S22</f>
        <v>40269</v>
      </c>
      <c r="T23" s="3">
        <f t="shared" ref="T23" si="26">T21-T22</f>
        <v>76033</v>
      </c>
    </row>
    <row r="24" spans="2:20" s="7" customFormat="1" ht="13" x14ac:dyDescent="0.3">
      <c r="B24" s="10" t="s">
        <v>32</v>
      </c>
      <c r="C24" s="15" t="e">
        <f t="shared" ref="C24" si="27">C23/C25</f>
        <v>#DIV/0!</v>
      </c>
      <c r="D24" s="15">
        <f>D23/D25</f>
        <v>10.129194904399265</v>
      </c>
      <c r="E24" s="15">
        <f>E23/E25</f>
        <v>16.398605528022852</v>
      </c>
      <c r="F24" s="15">
        <f t="shared" ref="F24" si="28">F23/F25</f>
        <v>22.295301836540162</v>
      </c>
      <c r="G24" s="15">
        <f t="shared" ref="G24:J24" si="29">G23/G25</f>
        <v>26.287585896482916</v>
      </c>
      <c r="H24" s="15">
        <f t="shared" si="29"/>
        <v>26.728486253921357</v>
      </c>
      <c r="I24" s="15">
        <f>I23/I25</f>
        <v>27.990344690984287</v>
      </c>
      <c r="J24" s="15">
        <f t="shared" si="29"/>
        <v>30.69474329100823</v>
      </c>
      <c r="K24" s="15">
        <f>K23/K25</f>
        <v>24.621339792764896</v>
      </c>
      <c r="L24" s="9"/>
      <c r="M24" s="9"/>
      <c r="N24" s="9"/>
      <c r="S24" s="18">
        <f>S23/S25</f>
        <v>58.613331625494155</v>
      </c>
      <c r="T24" s="18">
        <f>T23/T25</f>
        <v>112.19701508394893</v>
      </c>
    </row>
    <row r="25" spans="2:20" s="3" customFormat="1" x14ac:dyDescent="0.25">
      <c r="B25" s="3" t="s">
        <v>1</v>
      </c>
      <c r="C25" s="12"/>
      <c r="D25" s="12">
        <v>687.024</v>
      </c>
      <c r="E25" s="12">
        <v>685.851</v>
      </c>
      <c r="F25" s="12">
        <v>682.96900000000005</v>
      </c>
      <c r="G25" s="12">
        <v>682.07100000000003</v>
      </c>
      <c r="H25" s="12">
        <v>679.61199999999997</v>
      </c>
      <c r="I25" s="12">
        <v>676.51900000000001</v>
      </c>
      <c r="J25" s="12">
        <v>672.49300000000005</v>
      </c>
      <c r="K25" s="12">
        <v>667.55100000000004</v>
      </c>
      <c r="L25" s="12"/>
      <c r="M25" s="12"/>
      <c r="N25" s="12"/>
      <c r="S25" s="3">
        <v>687.02800000000002</v>
      </c>
      <c r="T25" s="3">
        <v>677.67399999999998</v>
      </c>
    </row>
    <row r="27" spans="2:20" s="7" customFormat="1" ht="13" x14ac:dyDescent="0.3">
      <c r="B27" s="10" t="s">
        <v>34</v>
      </c>
      <c r="C27" s="9"/>
      <c r="D27" s="9"/>
      <c r="E27" s="17"/>
      <c r="F27" s="17"/>
      <c r="G27" s="17"/>
      <c r="H27" s="17">
        <f>H12/D12-1</f>
        <v>0.61579235971486024</v>
      </c>
      <c r="I27" s="17">
        <f t="shared" ref="I27" si="30">I12/E12-1</f>
        <v>0.41030472353973102</v>
      </c>
      <c r="J27" s="17">
        <f t="shared" ref="J27" si="31">J12/F12-1</f>
        <v>0.32386024113325607</v>
      </c>
      <c r="K27" s="17">
        <f>K12/G12-1</f>
        <v>0.22954405756228069</v>
      </c>
      <c r="L27" s="9"/>
      <c r="M27" s="9"/>
      <c r="N27" s="9"/>
      <c r="T27" s="19">
        <f>T12/S12-1</f>
        <v>0.41150076427049154</v>
      </c>
    </row>
    <row r="28" spans="2:20" x14ac:dyDescent="0.25">
      <c r="B28" s="3" t="s">
        <v>42</v>
      </c>
      <c r="E28" s="16"/>
      <c r="F28" s="16"/>
      <c r="G28" s="16"/>
      <c r="H28" s="16">
        <f t="shared" ref="H28" si="32">H11/D11-1</f>
        <v>0.63090508988025484</v>
      </c>
      <c r="I28" s="16">
        <f t="shared" ref="I28" si="33">I11/E11-1</f>
        <v>0.40661921875367013</v>
      </c>
      <c r="J28" s="16">
        <f t="shared" ref="J28" si="34">J11/F11-1</f>
        <v>0.31257919921320898</v>
      </c>
      <c r="K28" s="16">
        <f>K11/G11-1</f>
        <v>0.20114111532299028</v>
      </c>
    </row>
    <row r="29" spans="2:20" x14ac:dyDescent="0.25">
      <c r="B29" s="3" t="s">
        <v>43</v>
      </c>
      <c r="E29" s="16"/>
      <c r="F29" s="16"/>
      <c r="G29" s="16"/>
      <c r="H29" s="16">
        <f>H6/D6-1</f>
        <v>0.53907549052211512</v>
      </c>
      <c r="I29" s="16">
        <f t="shared" ref="I29" si="35">I6/E6-1</f>
        <v>0.44889663182346107</v>
      </c>
      <c r="J29" s="16">
        <f t="shared" ref="J29" si="36">J6/F6-1</f>
        <v>0.44635865309318712</v>
      </c>
      <c r="K29" s="16">
        <f>K6/G6-1</f>
        <v>0.4383493946132937</v>
      </c>
    </row>
    <row r="30" spans="2:20" x14ac:dyDescent="0.25">
      <c r="B30" s="3" t="s">
        <v>33</v>
      </c>
      <c r="D30" s="16">
        <f t="shared" ref="D30" si="37">D14/D12</f>
        <v>0.51554952085019712</v>
      </c>
      <c r="E30" s="16">
        <f t="shared" ref="E30" si="38">E14/E12</f>
        <v>0.54265479825872265</v>
      </c>
      <c r="F30" s="16">
        <f t="shared" ref="F30" si="39">F14/F12</f>
        <v>0.54163590987380927</v>
      </c>
      <c r="G30" s="16">
        <f>G14/G12</f>
        <v>0.56425136493473627</v>
      </c>
      <c r="H30" s="16">
        <f t="shared" ref="H30:K30" si="40">H14/H12</f>
        <v>0.57616354234001288</v>
      </c>
      <c r="I30" s="16">
        <f t="shared" si="40"/>
        <v>0.57583156730857832</v>
      </c>
      <c r="J30" s="16">
        <f t="shared" si="40"/>
        <v>0.56205774975107869</v>
      </c>
      <c r="K30" s="16">
        <f>K14/K12</f>
        <v>0.5647909896928438</v>
      </c>
      <c r="S30" s="5">
        <f t="shared" ref="S30" si="41">S14/S12</f>
        <v>0.53578374706207854</v>
      </c>
      <c r="T30" s="5">
        <f>T14/T12</f>
        <v>0.5693980290098084</v>
      </c>
    </row>
    <row r="31" spans="2:20" x14ac:dyDescent="0.25">
      <c r="B31" s="3" t="s">
        <v>47</v>
      </c>
      <c r="D31" s="16">
        <f t="shared" ref="D31" si="42">D10/D12</f>
        <v>0.55667545760764547</v>
      </c>
      <c r="E31" s="16">
        <f t="shared" ref="E31" si="43">E10/E12</f>
        <v>0.57041994239057459</v>
      </c>
      <c r="F31" s="16">
        <f>F10/F12</f>
        <v>0.56070512144539353</v>
      </c>
      <c r="G31" s="16">
        <f>G10/G12</f>
        <v>0.57632787359438842</v>
      </c>
      <c r="H31" s="16">
        <f t="shared" ref="H31:K31" si="44">H10/H12</f>
        <v>0.57926632191338079</v>
      </c>
      <c r="I31" s="16">
        <f t="shared" si="44"/>
        <v>0.58241960748180222</v>
      </c>
      <c r="J31" s="16">
        <f t="shared" si="44"/>
        <v>0.5748556256223033</v>
      </c>
      <c r="K31" s="16">
        <f>K10/K12</f>
        <v>0.58252341532987306</v>
      </c>
    </row>
    <row r="36" spans="2:14" s="3" customFormat="1" x14ac:dyDescent="0.25">
      <c r="B36" s="3" t="s">
        <v>35</v>
      </c>
      <c r="C36" s="12"/>
      <c r="D36" s="12"/>
      <c r="E36" s="12"/>
      <c r="F36" s="12">
        <v>22677</v>
      </c>
      <c r="G36" s="12">
        <v>19289</v>
      </c>
      <c r="H36" s="12"/>
      <c r="I36" s="12"/>
      <c r="J36" s="12">
        <v>24934</v>
      </c>
      <c r="K36" s="12">
        <v>25106</v>
      </c>
      <c r="L36" s="12"/>
      <c r="M36" s="12"/>
      <c r="N36" s="12"/>
    </row>
    <row r="37" spans="2:14" s="3" customFormat="1" x14ac:dyDescent="0.25">
      <c r="B37" s="3" t="s">
        <v>36</v>
      </c>
      <c r="C37" s="12"/>
      <c r="D37" s="12"/>
      <c r="E37" s="12"/>
      <c r="F37" s="12">
        <v>5479</v>
      </c>
      <c r="G37" s="12">
        <v>5942</v>
      </c>
      <c r="H37" s="12"/>
      <c r="I37" s="12"/>
      <c r="J37" s="12">
        <v>6383</v>
      </c>
      <c r="K37" s="12">
        <v>9786</v>
      </c>
      <c r="L37" s="12"/>
      <c r="M37" s="12"/>
      <c r="N37" s="12"/>
    </row>
    <row r="38" spans="2:14" s="3" customFormat="1" x14ac:dyDescent="0.25">
      <c r="B38" s="3" t="s">
        <v>37</v>
      </c>
      <c r="C38" s="12"/>
      <c r="D38" s="12"/>
      <c r="E38" s="12"/>
      <c r="F38" s="12">
        <f t="shared" ref="F38" si="45">F36-F37</f>
        <v>17198</v>
      </c>
      <c r="G38" s="12">
        <f>G36-G37</f>
        <v>13347</v>
      </c>
      <c r="H38" s="12"/>
      <c r="I38" s="12"/>
      <c r="J38" s="12">
        <f t="shared" ref="J38" si="46">J36-J37</f>
        <v>18551</v>
      </c>
      <c r="K38" s="12">
        <f>K36-K37</f>
        <v>15320</v>
      </c>
      <c r="L38" s="12"/>
      <c r="M38" s="12"/>
      <c r="N38" s="12"/>
    </row>
  </sheetData>
  <hyperlinks>
    <hyperlink ref="A1" location="Main!A1" display="Main" xr:uid="{E44988C7-574D-4338-8D92-18114C17CDB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Michael Arena</cp:lastModifiedBy>
  <dcterms:created xsi:type="dcterms:W3CDTF">2022-07-14T13:49:22Z</dcterms:created>
  <dcterms:modified xsi:type="dcterms:W3CDTF">2022-07-20T21:51:06Z</dcterms:modified>
</cp:coreProperties>
</file>