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60" windowWidth="18915" windowHeight="8505" activeTab="1"/>
  </bookViews>
  <sheets>
    <sheet name="CUS" sheetId="1" r:id="rId1"/>
    <sheet name="Priorización" sheetId="3" r:id="rId2"/>
  </sheets>
  <definedNames>
    <definedName name="_xlnm._FilterDatabase" localSheetId="1" hidden="1">Priorización!$A$125:$D$161</definedName>
  </definedNames>
  <calcPr calcId="125725"/>
</workbook>
</file>

<file path=xl/calcChain.xml><?xml version="1.0" encoding="utf-8"?>
<calcChain xmlns="http://schemas.openxmlformats.org/spreadsheetml/2006/main">
  <c r="E5" i="3"/>
  <c r="J13"/>
  <c r="J12"/>
  <c r="J11"/>
  <c r="I13"/>
  <c r="I12"/>
  <c r="I11"/>
  <c r="H13"/>
  <c r="H12"/>
  <c r="H11"/>
  <c r="G13"/>
  <c r="G12"/>
  <c r="G11"/>
  <c r="F13"/>
  <c r="F12"/>
  <c r="F11"/>
  <c r="E23"/>
  <c r="E22"/>
  <c r="E21"/>
  <c r="E20"/>
  <c r="E19"/>
  <c r="E18"/>
  <c r="E17"/>
  <c r="E16"/>
  <c r="E15"/>
  <c r="E14"/>
  <c r="D13"/>
  <c r="D12"/>
  <c r="D11"/>
  <c r="C13"/>
  <c r="C12"/>
  <c r="C11"/>
  <c r="E13"/>
  <c r="E12"/>
  <c r="E11"/>
  <c r="E10"/>
  <c r="E9"/>
  <c r="E8"/>
  <c r="N23"/>
  <c r="N22"/>
  <c r="N21"/>
  <c r="N20"/>
  <c r="N19"/>
  <c r="N18"/>
  <c r="N17"/>
  <c r="N16"/>
  <c r="N15"/>
  <c r="M23"/>
  <c r="M22"/>
  <c r="M21"/>
  <c r="M20"/>
  <c r="M19"/>
  <c r="M18"/>
  <c r="M17"/>
  <c r="M16"/>
  <c r="M15"/>
  <c r="M14"/>
  <c r="L23"/>
  <c r="L22"/>
  <c r="L21"/>
  <c r="L20"/>
  <c r="L19"/>
  <c r="L18"/>
  <c r="L17"/>
  <c r="L16"/>
  <c r="L15"/>
  <c r="L14"/>
  <c r="L13"/>
  <c r="N14"/>
  <c r="M13"/>
  <c r="L12"/>
  <c r="K13"/>
  <c r="K12"/>
  <c r="K11"/>
  <c r="T23"/>
  <c r="T22"/>
  <c r="T21"/>
  <c r="S22"/>
  <c r="S21"/>
  <c r="S20"/>
  <c r="R22"/>
  <c r="R21"/>
  <c r="R20"/>
  <c r="R19"/>
  <c r="Q22"/>
  <c r="Q21"/>
  <c r="Q20"/>
  <c r="Q19"/>
  <c r="Q18"/>
  <c r="P22"/>
  <c r="P21"/>
  <c r="P20"/>
  <c r="P19"/>
  <c r="P18"/>
  <c r="P17"/>
  <c r="O22"/>
  <c r="O21"/>
  <c r="O20"/>
  <c r="O19"/>
  <c r="O18"/>
  <c r="O17"/>
  <c r="O16"/>
  <c r="K14"/>
  <c r="J14"/>
  <c r="I14"/>
  <c r="H14"/>
  <c r="G14"/>
  <c r="K15"/>
  <c r="J15"/>
  <c r="I15"/>
  <c r="H15"/>
  <c r="G15"/>
  <c r="K16"/>
  <c r="J16"/>
  <c r="I16"/>
  <c r="H16"/>
  <c r="G16"/>
  <c r="K17"/>
  <c r="J17"/>
  <c r="I17"/>
  <c r="H17"/>
  <c r="G17"/>
  <c r="K18"/>
  <c r="J18"/>
  <c r="I18"/>
  <c r="H18"/>
  <c r="G18"/>
  <c r="K19"/>
  <c r="J19"/>
  <c r="I19"/>
  <c r="H19"/>
  <c r="G19"/>
  <c r="K20"/>
  <c r="J20"/>
  <c r="I20"/>
  <c r="H20"/>
  <c r="G20"/>
  <c r="K21"/>
  <c r="J21"/>
  <c r="I21"/>
  <c r="H21"/>
  <c r="G21"/>
  <c r="I22"/>
  <c r="K22"/>
  <c r="J22"/>
  <c r="H22"/>
  <c r="G22"/>
  <c r="F22"/>
  <c r="F21"/>
  <c r="F20"/>
  <c r="F19"/>
  <c r="F18"/>
  <c r="F17"/>
  <c r="F16"/>
  <c r="F15"/>
  <c r="F14"/>
  <c r="U22"/>
  <c r="V22"/>
  <c r="V23"/>
  <c r="U23"/>
  <c r="S23"/>
  <c r="R23"/>
  <c r="Q23"/>
  <c r="P23"/>
  <c r="O23"/>
  <c r="K23"/>
  <c r="J23"/>
  <c r="I23"/>
  <c r="H23"/>
  <c r="G23"/>
  <c r="F23"/>
  <c r="D23"/>
  <c r="D22"/>
  <c r="D21"/>
  <c r="D20"/>
  <c r="D19"/>
  <c r="D18"/>
  <c r="D17"/>
  <c r="D16"/>
  <c r="D15"/>
  <c r="D14"/>
  <c r="G9"/>
  <c r="H10"/>
  <c r="G10"/>
  <c r="F10"/>
  <c r="F9"/>
  <c r="F8"/>
  <c r="D10"/>
  <c r="D9"/>
  <c r="D8"/>
  <c r="F7"/>
  <c r="F6"/>
  <c r="I10"/>
  <c r="H9"/>
  <c r="G8"/>
  <c r="C23"/>
  <c r="C22"/>
  <c r="C21"/>
  <c r="C20"/>
  <c r="C19"/>
  <c r="C18"/>
  <c r="C17"/>
  <c r="C16"/>
  <c r="C15"/>
  <c r="C14"/>
  <c r="C10"/>
  <c r="C9"/>
  <c r="C8"/>
  <c r="O15"/>
  <c r="P16"/>
  <c r="Q17"/>
  <c r="R18"/>
  <c r="S19"/>
  <c r="T20"/>
  <c r="U21"/>
  <c r="W23"/>
  <c r="J10"/>
  <c r="I9"/>
  <c r="H8"/>
  <c r="G7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C38"/>
  <c r="D38"/>
  <c r="E38"/>
  <c r="F38"/>
  <c r="G38"/>
  <c r="H38"/>
  <c r="I38"/>
  <c r="J38"/>
  <c r="K38"/>
  <c r="L38"/>
  <c r="M38"/>
  <c r="M40" s="1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L40" s="1"/>
  <c r="AL45" s="1"/>
  <c r="AM40"/>
  <c r="AM45" s="1"/>
  <c r="E7"/>
  <c r="E6"/>
  <c r="D7"/>
  <c r="D6"/>
  <c r="D5"/>
  <c r="D4"/>
  <c r="C7"/>
  <c r="C6"/>
  <c r="C5"/>
  <c r="C4"/>
  <c r="C3"/>
  <c r="AB40"/>
  <c r="AB45" s="1"/>
  <c r="AJ40" l="1"/>
  <c r="AJ45" s="1"/>
  <c r="AF40"/>
  <c r="AF45" s="1"/>
  <c r="AH40"/>
  <c r="AH78" s="1"/>
  <c r="AD40"/>
  <c r="AD45" s="1"/>
  <c r="Z40"/>
  <c r="Z54" s="1"/>
  <c r="G40"/>
  <c r="G46" s="1"/>
  <c r="S40"/>
  <c r="S60" s="1"/>
  <c r="AI40"/>
  <c r="AI75" s="1"/>
  <c r="AE40"/>
  <c r="AE58" s="1"/>
  <c r="AA40"/>
  <c r="AA75" s="1"/>
  <c r="AK40"/>
  <c r="AK79" s="1"/>
  <c r="AG40"/>
  <c r="AG77" s="1"/>
  <c r="AC40"/>
  <c r="AC79" s="1"/>
  <c r="X40"/>
  <c r="X48" s="1"/>
  <c r="U40"/>
  <c r="U54" s="1"/>
  <c r="Q40"/>
  <c r="Q54" s="1"/>
  <c r="K40"/>
  <c r="K54" s="1"/>
  <c r="C40"/>
  <c r="C74" s="1"/>
  <c r="Y40"/>
  <c r="Y71" s="1"/>
  <c r="W40"/>
  <c r="W47" s="1"/>
  <c r="V40"/>
  <c r="R40"/>
  <c r="R74" s="1"/>
  <c r="P40"/>
  <c r="P57" s="1"/>
  <c r="L40"/>
  <c r="L45" s="1"/>
  <c r="I40"/>
  <c r="I50" s="1"/>
  <c r="N40"/>
  <c r="N68" s="1"/>
  <c r="T40"/>
  <c r="O40"/>
  <c r="O56" s="1"/>
  <c r="J40"/>
  <c r="F40"/>
  <c r="F46" s="1"/>
  <c r="H40"/>
  <c r="H66" s="1"/>
  <c r="D40"/>
  <c r="D45" s="1"/>
  <c r="E40"/>
  <c r="E44" s="1"/>
  <c r="K62"/>
  <c r="M46"/>
  <c r="M48"/>
  <c r="M50"/>
  <c r="M52"/>
  <c r="M54"/>
  <c r="M56"/>
  <c r="M58"/>
  <c r="M60"/>
  <c r="M62"/>
  <c r="M45"/>
  <c r="M47"/>
  <c r="M49"/>
  <c r="M51"/>
  <c r="M53"/>
  <c r="M55"/>
  <c r="M57"/>
  <c r="M59"/>
  <c r="M61"/>
  <c r="M63"/>
  <c r="M64"/>
  <c r="Q46"/>
  <c r="Q62"/>
  <c r="Q57"/>
  <c r="S47"/>
  <c r="U46"/>
  <c r="U57"/>
  <c r="X56"/>
  <c r="X59"/>
  <c r="J44"/>
  <c r="R44"/>
  <c r="M79"/>
  <c r="T78"/>
  <c r="M77"/>
  <c r="M75"/>
  <c r="M73"/>
  <c r="M71"/>
  <c r="X69"/>
  <c r="M69"/>
  <c r="Q67"/>
  <c r="M67"/>
  <c r="I67"/>
  <c r="L53"/>
  <c r="N45"/>
  <c r="P49"/>
  <c r="P60"/>
  <c r="R48"/>
  <c r="T61"/>
  <c r="V46"/>
  <c r="W55"/>
  <c r="M44"/>
  <c r="M80"/>
  <c r="X78"/>
  <c r="U78"/>
  <c r="M78"/>
  <c r="U76"/>
  <c r="M76"/>
  <c r="N75"/>
  <c r="M74"/>
  <c r="S72"/>
  <c r="M72"/>
  <c r="R71"/>
  <c r="M70"/>
  <c r="M68"/>
  <c r="M66"/>
  <c r="M65"/>
  <c r="AM79"/>
  <c r="AM77"/>
  <c r="AM75"/>
  <c r="AM73"/>
  <c r="AM71"/>
  <c r="AM69"/>
  <c r="AM67"/>
  <c r="AM65"/>
  <c r="AM62"/>
  <c r="AM60"/>
  <c r="AM58"/>
  <c r="AM56"/>
  <c r="AM54"/>
  <c r="AM52"/>
  <c r="AM50"/>
  <c r="AM48"/>
  <c r="AM46"/>
  <c r="AM44"/>
  <c r="AM80"/>
  <c r="AM78"/>
  <c r="AM76"/>
  <c r="AM74"/>
  <c r="AM72"/>
  <c r="AM70"/>
  <c r="AM68"/>
  <c r="AM66"/>
  <c r="AM64"/>
  <c r="AM63"/>
  <c r="AM61"/>
  <c r="AM59"/>
  <c r="AM57"/>
  <c r="AM55"/>
  <c r="AM53"/>
  <c r="AM51"/>
  <c r="AM49"/>
  <c r="AM47"/>
  <c r="AL44"/>
  <c r="AL80"/>
  <c r="AL79"/>
  <c r="AL78"/>
  <c r="AL77"/>
  <c r="AL76"/>
  <c r="AL75"/>
  <c r="AL74"/>
  <c r="AL73"/>
  <c r="AL72"/>
  <c r="AL71"/>
  <c r="AL70"/>
  <c r="AL69"/>
  <c r="AL68"/>
  <c r="AL67"/>
  <c r="AL66"/>
  <c r="AL65"/>
  <c r="AL64"/>
  <c r="AL63"/>
  <c r="AL62"/>
  <c r="AL61"/>
  <c r="AL60"/>
  <c r="AL59"/>
  <c r="AL58"/>
  <c r="AL57"/>
  <c r="AL56"/>
  <c r="AL55"/>
  <c r="AL54"/>
  <c r="AL53"/>
  <c r="AL52"/>
  <c r="AL51"/>
  <c r="AL50"/>
  <c r="AL49"/>
  <c r="AL48"/>
  <c r="AL47"/>
  <c r="AL46"/>
  <c r="AK71"/>
  <c r="AK55"/>
  <c r="AJ79"/>
  <c r="AJ75"/>
  <c r="AJ71"/>
  <c r="AJ67"/>
  <c r="AJ60"/>
  <c r="AJ56"/>
  <c r="AJ52"/>
  <c r="AJ48"/>
  <c r="AI67"/>
  <c r="AI52"/>
  <c r="AI74"/>
  <c r="AI59"/>
  <c r="AH44"/>
  <c r="AH66"/>
  <c r="AH51"/>
  <c r="AG69"/>
  <c r="AG54"/>
  <c r="AG76"/>
  <c r="AG61"/>
  <c r="AF44"/>
  <c r="AF79"/>
  <c r="AF77"/>
  <c r="AF75"/>
  <c r="AF73"/>
  <c r="AF71"/>
  <c r="AF69"/>
  <c r="AF67"/>
  <c r="AF65"/>
  <c r="AF63"/>
  <c r="AF61"/>
  <c r="AF59"/>
  <c r="AF57"/>
  <c r="AF55"/>
  <c r="AF53"/>
  <c r="AF51"/>
  <c r="AF49"/>
  <c r="AF47"/>
  <c r="AE73"/>
  <c r="AE57"/>
  <c r="AD44"/>
  <c r="AD79"/>
  <c r="AD77"/>
  <c r="AD75"/>
  <c r="AD73"/>
  <c r="AD71"/>
  <c r="AD69"/>
  <c r="AD67"/>
  <c r="AD65"/>
  <c r="AD63"/>
  <c r="AD61"/>
  <c r="AD59"/>
  <c r="AD57"/>
  <c r="AD55"/>
  <c r="AD53"/>
  <c r="AD51"/>
  <c r="AD49"/>
  <c r="AD47"/>
  <c r="AC56"/>
  <c r="AC70"/>
  <c r="AC47"/>
  <c r="AB44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A67"/>
  <c r="AA50"/>
  <c r="AA72"/>
  <c r="AA57"/>
  <c r="Z65"/>
  <c r="Z49"/>
  <c r="Y68"/>
  <c r="H51"/>
  <c r="G44"/>
  <c r="G78"/>
  <c r="G74"/>
  <c r="G70"/>
  <c r="G66"/>
  <c r="G63"/>
  <c r="G59"/>
  <c r="G55"/>
  <c r="G51"/>
  <c r="G47"/>
  <c r="G79"/>
  <c r="G75"/>
  <c r="G71"/>
  <c r="G67"/>
  <c r="G62"/>
  <c r="G58"/>
  <c r="G54"/>
  <c r="G50"/>
  <c r="C44"/>
  <c r="C66"/>
  <c r="C59"/>
  <c r="C51"/>
  <c r="F44"/>
  <c r="F51"/>
  <c r="F50"/>
  <c r="E73"/>
  <c r="E58"/>
  <c r="D51"/>
  <c r="D67" l="1"/>
  <c r="F65"/>
  <c r="F66"/>
  <c r="C47"/>
  <c r="C55"/>
  <c r="C63"/>
  <c r="G48"/>
  <c r="G52"/>
  <c r="G56"/>
  <c r="G60"/>
  <c r="G65"/>
  <c r="G69"/>
  <c r="G73"/>
  <c r="G77"/>
  <c r="G45"/>
  <c r="G49"/>
  <c r="G53"/>
  <c r="G57"/>
  <c r="G61"/>
  <c r="G64"/>
  <c r="G68"/>
  <c r="G72"/>
  <c r="G76"/>
  <c r="G80"/>
  <c r="AA49"/>
  <c r="AA64"/>
  <c r="AA80"/>
  <c r="AA60"/>
  <c r="AD46"/>
  <c r="AD48"/>
  <c r="AD50"/>
  <c r="AD52"/>
  <c r="AD54"/>
  <c r="AD56"/>
  <c r="AD58"/>
  <c r="AD60"/>
  <c r="AD62"/>
  <c r="AD64"/>
  <c r="AD66"/>
  <c r="AD68"/>
  <c r="AD70"/>
  <c r="AD72"/>
  <c r="AD74"/>
  <c r="AD76"/>
  <c r="AD78"/>
  <c r="AD80"/>
  <c r="AF46"/>
  <c r="AF48"/>
  <c r="AF50"/>
  <c r="AF52"/>
  <c r="AF54"/>
  <c r="AF56"/>
  <c r="AF58"/>
  <c r="AF60"/>
  <c r="AF62"/>
  <c r="AF64"/>
  <c r="AF66"/>
  <c r="AF68"/>
  <c r="AF70"/>
  <c r="AF72"/>
  <c r="AF74"/>
  <c r="AF76"/>
  <c r="AF78"/>
  <c r="AF80"/>
  <c r="AG53"/>
  <c r="AG68"/>
  <c r="AG46"/>
  <c r="AG62"/>
  <c r="AI51"/>
  <c r="AI66"/>
  <c r="AI44"/>
  <c r="AI60"/>
  <c r="R69"/>
  <c r="X70"/>
  <c r="W75"/>
  <c r="Q76"/>
  <c r="N77"/>
  <c r="W79"/>
  <c r="Q80"/>
  <c r="W58"/>
  <c r="R61"/>
  <c r="L56"/>
  <c r="X75"/>
  <c r="X79"/>
  <c r="X51"/>
  <c r="Q64"/>
  <c r="Q49"/>
  <c r="O51"/>
  <c r="I51"/>
  <c r="I66"/>
  <c r="I65"/>
  <c r="E50"/>
  <c r="E65"/>
  <c r="Y53"/>
  <c r="Y46"/>
  <c r="Y79"/>
  <c r="Z58"/>
  <c r="Z73"/>
  <c r="AC55"/>
  <c r="AC71"/>
  <c r="AE72"/>
  <c r="AH59"/>
  <c r="AH74"/>
  <c r="AJ47"/>
  <c r="AJ50"/>
  <c r="AJ54"/>
  <c r="AJ58"/>
  <c r="AJ62"/>
  <c r="AJ65"/>
  <c r="AJ69"/>
  <c r="AJ73"/>
  <c r="AJ77"/>
  <c r="AK47"/>
  <c r="AK70"/>
  <c r="AK56"/>
  <c r="U68"/>
  <c r="S70"/>
  <c r="V62"/>
  <c r="V51"/>
  <c r="P64"/>
  <c r="N56"/>
  <c r="N53"/>
  <c r="S79"/>
  <c r="N44"/>
  <c r="U62"/>
  <c r="S55"/>
  <c r="S52"/>
  <c r="K57"/>
  <c r="K46"/>
  <c r="D44"/>
  <c r="Y61"/>
  <c r="Y76"/>
  <c r="Y56"/>
  <c r="Z53"/>
  <c r="Z62"/>
  <c r="Z69"/>
  <c r="Z77"/>
  <c r="AC63"/>
  <c r="AC78"/>
  <c r="AC48"/>
  <c r="AE49"/>
  <c r="AE64"/>
  <c r="AE80"/>
  <c r="AE50"/>
  <c r="AE65"/>
  <c r="AH47"/>
  <c r="AH55"/>
  <c r="AH63"/>
  <c r="AH70"/>
  <c r="AJ46"/>
  <c r="AJ49"/>
  <c r="AJ51"/>
  <c r="AJ53"/>
  <c r="AJ55"/>
  <c r="AJ57"/>
  <c r="AJ59"/>
  <c r="AJ61"/>
  <c r="AJ63"/>
  <c r="AJ64"/>
  <c r="AJ66"/>
  <c r="AJ68"/>
  <c r="AJ70"/>
  <c r="AJ72"/>
  <c r="AJ74"/>
  <c r="AJ76"/>
  <c r="AJ78"/>
  <c r="AJ80"/>
  <c r="AJ44"/>
  <c r="AK63"/>
  <c r="AK78"/>
  <c r="AK48"/>
  <c r="N71"/>
  <c r="U72"/>
  <c r="N73"/>
  <c r="N79"/>
  <c r="U80"/>
  <c r="V54"/>
  <c r="V59"/>
  <c r="P52"/>
  <c r="N48"/>
  <c r="N61"/>
  <c r="S65"/>
  <c r="U69"/>
  <c r="U73"/>
  <c r="S75"/>
  <c r="U64"/>
  <c r="U49"/>
  <c r="S63"/>
  <c r="O59"/>
  <c r="K64"/>
  <c r="K49"/>
  <c r="J66"/>
  <c r="J80"/>
  <c r="J49"/>
  <c r="J52"/>
  <c r="T66"/>
  <c r="T45"/>
  <c r="T53"/>
  <c r="T56"/>
  <c r="T79"/>
  <c r="T77"/>
  <c r="I46"/>
  <c r="I54"/>
  <c r="I62"/>
  <c r="I47"/>
  <c r="I55"/>
  <c r="I63"/>
  <c r="I73"/>
  <c r="I72"/>
  <c r="I70"/>
  <c r="I68"/>
  <c r="L66"/>
  <c r="L78"/>
  <c r="L76"/>
  <c r="L49"/>
  <c r="L57"/>
  <c r="L64"/>
  <c r="L52"/>
  <c r="L60"/>
  <c r="L79"/>
  <c r="L77"/>
  <c r="R66"/>
  <c r="R70"/>
  <c r="R68"/>
  <c r="R49"/>
  <c r="R57"/>
  <c r="R64"/>
  <c r="R52"/>
  <c r="R60"/>
  <c r="R75"/>
  <c r="W66"/>
  <c r="W44"/>
  <c r="W80"/>
  <c r="W78"/>
  <c r="W76"/>
  <c r="W74"/>
  <c r="W51"/>
  <c r="W59"/>
  <c r="W46"/>
  <c r="W54"/>
  <c r="W62"/>
  <c r="C45"/>
  <c r="C80"/>
  <c r="C76"/>
  <c r="C72"/>
  <c r="C68"/>
  <c r="Q48"/>
  <c r="Q52"/>
  <c r="Q56"/>
  <c r="Q60"/>
  <c r="Q47"/>
  <c r="Q51"/>
  <c r="Q55"/>
  <c r="Q59"/>
  <c r="Q63"/>
  <c r="Q79"/>
  <c r="Q77"/>
  <c r="Q75"/>
  <c r="Q73"/>
  <c r="Q72"/>
  <c r="Q70"/>
  <c r="Q68"/>
  <c r="Q65"/>
  <c r="X46"/>
  <c r="X50"/>
  <c r="X54"/>
  <c r="X58"/>
  <c r="X62"/>
  <c r="X45"/>
  <c r="X49"/>
  <c r="X53"/>
  <c r="X57"/>
  <c r="X61"/>
  <c r="X64"/>
  <c r="X73"/>
  <c r="X71"/>
  <c r="X67"/>
  <c r="X44"/>
  <c r="X74"/>
  <c r="X72"/>
  <c r="X68"/>
  <c r="X66"/>
  <c r="AG45"/>
  <c r="AG79"/>
  <c r="AG75"/>
  <c r="AG71"/>
  <c r="AG67"/>
  <c r="AG60"/>
  <c r="AG56"/>
  <c r="AG52"/>
  <c r="AG48"/>
  <c r="AG44"/>
  <c r="AG78"/>
  <c r="AG74"/>
  <c r="AG70"/>
  <c r="AG66"/>
  <c r="AG63"/>
  <c r="AG59"/>
  <c r="AG55"/>
  <c r="AG51"/>
  <c r="AG47"/>
  <c r="AE45"/>
  <c r="AE79"/>
  <c r="AE75"/>
  <c r="AE71"/>
  <c r="AE67"/>
  <c r="AE60"/>
  <c r="AE56"/>
  <c r="AE52"/>
  <c r="AE48"/>
  <c r="AE44"/>
  <c r="AE78"/>
  <c r="AE74"/>
  <c r="AE70"/>
  <c r="AE66"/>
  <c r="AE63"/>
  <c r="AE59"/>
  <c r="AE55"/>
  <c r="AE51"/>
  <c r="AE47"/>
  <c r="S46"/>
  <c r="S50"/>
  <c r="S54"/>
  <c r="S58"/>
  <c r="S62"/>
  <c r="S45"/>
  <c r="S49"/>
  <c r="S53"/>
  <c r="S57"/>
  <c r="S61"/>
  <c r="S64"/>
  <c r="S71"/>
  <c r="S69"/>
  <c r="S67"/>
  <c r="S44"/>
  <c r="S80"/>
  <c r="S78"/>
  <c r="S76"/>
  <c r="S74"/>
  <c r="S66"/>
  <c r="Z45"/>
  <c r="Z44"/>
  <c r="Z80"/>
  <c r="Z78"/>
  <c r="Z76"/>
  <c r="Z74"/>
  <c r="Z72"/>
  <c r="Z70"/>
  <c r="Z68"/>
  <c r="Z66"/>
  <c r="Z64"/>
  <c r="Z63"/>
  <c r="Z61"/>
  <c r="Z59"/>
  <c r="Z57"/>
  <c r="Z55"/>
  <c r="Z52"/>
  <c r="Z50"/>
  <c r="Z48"/>
  <c r="Z46"/>
  <c r="AH45"/>
  <c r="AH79"/>
  <c r="AH77"/>
  <c r="AH75"/>
  <c r="AH73"/>
  <c r="AH71"/>
  <c r="AH69"/>
  <c r="AH67"/>
  <c r="AH65"/>
  <c r="AH62"/>
  <c r="AH60"/>
  <c r="AH58"/>
  <c r="AH56"/>
  <c r="AH54"/>
  <c r="AH52"/>
  <c r="AH50"/>
  <c r="AH48"/>
  <c r="AH46"/>
  <c r="E46"/>
  <c r="E54"/>
  <c r="E62"/>
  <c r="E69"/>
  <c r="E77"/>
  <c r="F58"/>
  <c r="F73"/>
  <c r="F59"/>
  <c r="F74"/>
  <c r="C49"/>
  <c r="C53"/>
  <c r="C57"/>
  <c r="C61"/>
  <c r="C64"/>
  <c r="C70"/>
  <c r="C78"/>
  <c r="Z47"/>
  <c r="Z51"/>
  <c r="Z56"/>
  <c r="Z60"/>
  <c r="Z67"/>
  <c r="Z71"/>
  <c r="Z75"/>
  <c r="Z79"/>
  <c r="AE53"/>
  <c r="AE61"/>
  <c r="AE68"/>
  <c r="AE76"/>
  <c r="AE46"/>
  <c r="AE54"/>
  <c r="AE62"/>
  <c r="AE69"/>
  <c r="AE77"/>
  <c r="AG49"/>
  <c r="AG57"/>
  <c r="AG64"/>
  <c r="AG72"/>
  <c r="AG80"/>
  <c r="AG50"/>
  <c r="AG58"/>
  <c r="AG65"/>
  <c r="AG73"/>
  <c r="AH49"/>
  <c r="AH53"/>
  <c r="AH57"/>
  <c r="AH61"/>
  <c r="AH64"/>
  <c r="AH68"/>
  <c r="AH72"/>
  <c r="AH76"/>
  <c r="AH80"/>
  <c r="X65"/>
  <c r="Q66"/>
  <c r="L67"/>
  <c r="S68"/>
  <c r="L73"/>
  <c r="I74"/>
  <c r="Q74"/>
  <c r="X76"/>
  <c r="W77"/>
  <c r="Q78"/>
  <c r="X80"/>
  <c r="Q44"/>
  <c r="W65"/>
  <c r="W50"/>
  <c r="W63"/>
  <c r="T48"/>
  <c r="R56"/>
  <c r="R53"/>
  <c r="R45"/>
  <c r="L48"/>
  <c r="L61"/>
  <c r="J64"/>
  <c r="I69"/>
  <c r="Q69"/>
  <c r="I71"/>
  <c r="Q71"/>
  <c r="L72"/>
  <c r="S73"/>
  <c r="T76"/>
  <c r="S77"/>
  <c r="X77"/>
  <c r="R80"/>
  <c r="X63"/>
  <c r="X55"/>
  <c r="X47"/>
  <c r="X60"/>
  <c r="X52"/>
  <c r="S59"/>
  <c r="S51"/>
  <c r="S56"/>
  <c r="S48"/>
  <c r="Q61"/>
  <c r="Q53"/>
  <c r="Q45"/>
  <c r="Q58"/>
  <c r="Q50"/>
  <c r="I59"/>
  <c r="I58"/>
  <c r="H44"/>
  <c r="H78"/>
  <c r="H70"/>
  <c r="H63"/>
  <c r="H55"/>
  <c r="O46"/>
  <c r="O54"/>
  <c r="O58"/>
  <c r="O62"/>
  <c r="O45"/>
  <c r="O49"/>
  <c r="O53"/>
  <c r="O57"/>
  <c r="O61"/>
  <c r="O64"/>
  <c r="O73"/>
  <c r="O69"/>
  <c r="O80"/>
  <c r="O78"/>
  <c r="O76"/>
  <c r="O72"/>
  <c r="O68"/>
  <c r="N66"/>
  <c r="N80"/>
  <c r="N78"/>
  <c r="N76"/>
  <c r="N74"/>
  <c r="N72"/>
  <c r="N70"/>
  <c r="N47"/>
  <c r="N51"/>
  <c r="N55"/>
  <c r="N59"/>
  <c r="N63"/>
  <c r="N46"/>
  <c r="N50"/>
  <c r="N54"/>
  <c r="N58"/>
  <c r="N62"/>
  <c r="N65"/>
  <c r="N69"/>
  <c r="N67"/>
  <c r="P66"/>
  <c r="P44"/>
  <c r="P68"/>
  <c r="P47"/>
  <c r="P51"/>
  <c r="P55"/>
  <c r="P59"/>
  <c r="P63"/>
  <c r="P46"/>
  <c r="P50"/>
  <c r="P54"/>
  <c r="P58"/>
  <c r="P62"/>
  <c r="P65"/>
  <c r="P79"/>
  <c r="P77"/>
  <c r="P75"/>
  <c r="P73"/>
  <c r="P71"/>
  <c r="V66"/>
  <c r="V44"/>
  <c r="V72"/>
  <c r="V68"/>
  <c r="V45"/>
  <c r="V49"/>
  <c r="V53"/>
  <c r="V57"/>
  <c r="V61"/>
  <c r="V64"/>
  <c r="V48"/>
  <c r="V52"/>
  <c r="V56"/>
  <c r="V60"/>
  <c r="V79"/>
  <c r="V77"/>
  <c r="V75"/>
  <c r="V71"/>
  <c r="V67"/>
  <c r="Y45"/>
  <c r="Y54"/>
  <c r="Y77"/>
  <c r="Y73"/>
  <c r="Y69"/>
  <c r="Y65"/>
  <c r="Y62"/>
  <c r="Y58"/>
  <c r="Y52"/>
  <c r="Y48"/>
  <c r="Y44"/>
  <c r="Y78"/>
  <c r="Y74"/>
  <c r="Y70"/>
  <c r="Y66"/>
  <c r="Y63"/>
  <c r="Y59"/>
  <c r="Y55"/>
  <c r="Y51"/>
  <c r="Y47"/>
  <c r="K48"/>
  <c r="K52"/>
  <c r="K56"/>
  <c r="K60"/>
  <c r="K47"/>
  <c r="K51"/>
  <c r="K55"/>
  <c r="K59"/>
  <c r="K63"/>
  <c r="K73"/>
  <c r="K69"/>
  <c r="K65"/>
  <c r="K80"/>
  <c r="K78"/>
  <c r="K76"/>
  <c r="K72"/>
  <c r="K68"/>
  <c r="U48"/>
  <c r="U52"/>
  <c r="U56"/>
  <c r="U60"/>
  <c r="U47"/>
  <c r="U51"/>
  <c r="U55"/>
  <c r="U59"/>
  <c r="U63"/>
  <c r="U79"/>
  <c r="U77"/>
  <c r="U75"/>
  <c r="U71"/>
  <c r="U67"/>
  <c r="U44"/>
  <c r="U74"/>
  <c r="U70"/>
  <c r="U66"/>
  <c r="AC45"/>
  <c r="AC77"/>
  <c r="AC73"/>
  <c r="AC69"/>
  <c r="AC65"/>
  <c r="AC62"/>
  <c r="AC58"/>
  <c r="AC54"/>
  <c r="AC50"/>
  <c r="AC46"/>
  <c r="AC80"/>
  <c r="AC76"/>
  <c r="AC72"/>
  <c r="AC68"/>
  <c r="AC64"/>
  <c r="AC61"/>
  <c r="AC57"/>
  <c r="AC53"/>
  <c r="AC49"/>
  <c r="AK45"/>
  <c r="AK77"/>
  <c r="AK73"/>
  <c r="AK69"/>
  <c r="AK65"/>
  <c r="AK62"/>
  <c r="AK58"/>
  <c r="AK54"/>
  <c r="AK50"/>
  <c r="AK46"/>
  <c r="AK80"/>
  <c r="AK76"/>
  <c r="AK72"/>
  <c r="AK68"/>
  <c r="AK64"/>
  <c r="AK61"/>
  <c r="AK57"/>
  <c r="AK53"/>
  <c r="AK49"/>
  <c r="AA45"/>
  <c r="AA54"/>
  <c r="AA77"/>
  <c r="AA73"/>
  <c r="AA69"/>
  <c r="AA65"/>
  <c r="AA62"/>
  <c r="AA58"/>
  <c r="AA52"/>
  <c r="AA48"/>
  <c r="AA44"/>
  <c r="AA78"/>
  <c r="AA74"/>
  <c r="AA70"/>
  <c r="AA66"/>
  <c r="AA63"/>
  <c r="AA59"/>
  <c r="AA55"/>
  <c r="AA51"/>
  <c r="AA47"/>
  <c r="AI45"/>
  <c r="AI77"/>
  <c r="AI73"/>
  <c r="AI69"/>
  <c r="AI65"/>
  <c r="AI62"/>
  <c r="AI58"/>
  <c r="AI54"/>
  <c r="AI50"/>
  <c r="AI46"/>
  <c r="AI80"/>
  <c r="AI76"/>
  <c r="AI72"/>
  <c r="AI68"/>
  <c r="AI64"/>
  <c r="AI61"/>
  <c r="AI57"/>
  <c r="AI53"/>
  <c r="AI49"/>
  <c r="D66"/>
  <c r="D52"/>
  <c r="H47"/>
  <c r="H59"/>
  <c r="H74"/>
  <c r="Y49"/>
  <c r="Y57"/>
  <c r="Y64"/>
  <c r="Y72"/>
  <c r="Y80"/>
  <c r="Y50"/>
  <c r="Y60"/>
  <c r="Y67"/>
  <c r="Y75"/>
  <c r="AA53"/>
  <c r="AA61"/>
  <c r="AA68"/>
  <c r="AA76"/>
  <c r="AA46"/>
  <c r="AA56"/>
  <c r="AA71"/>
  <c r="AA79"/>
  <c r="AC51"/>
  <c r="AC59"/>
  <c r="AC66"/>
  <c r="AC74"/>
  <c r="AC44"/>
  <c r="AC52"/>
  <c r="AC60"/>
  <c r="AC67"/>
  <c r="AC75"/>
  <c r="AI47"/>
  <c r="AI55"/>
  <c r="AI63"/>
  <c r="AI70"/>
  <c r="AI78"/>
  <c r="AI48"/>
  <c r="AI56"/>
  <c r="AI71"/>
  <c r="AI79"/>
  <c r="AK51"/>
  <c r="AK59"/>
  <c r="AK66"/>
  <c r="AK74"/>
  <c r="AK44"/>
  <c r="AK52"/>
  <c r="AK60"/>
  <c r="AK67"/>
  <c r="AK75"/>
  <c r="U65"/>
  <c r="K66"/>
  <c r="O66"/>
  <c r="P67"/>
  <c r="P69"/>
  <c r="V69"/>
  <c r="K70"/>
  <c r="O70"/>
  <c r="V73"/>
  <c r="K74"/>
  <c r="O74"/>
  <c r="O44"/>
  <c r="K44"/>
  <c r="V65"/>
  <c r="V58"/>
  <c r="V50"/>
  <c r="V63"/>
  <c r="V55"/>
  <c r="V47"/>
  <c r="P56"/>
  <c r="P48"/>
  <c r="P61"/>
  <c r="P53"/>
  <c r="P45"/>
  <c r="N60"/>
  <c r="N52"/>
  <c r="N64"/>
  <c r="N57"/>
  <c r="N49"/>
  <c r="O65"/>
  <c r="K67"/>
  <c r="O67"/>
  <c r="P70"/>
  <c r="V70"/>
  <c r="K71"/>
  <c r="O71"/>
  <c r="P72"/>
  <c r="P74"/>
  <c r="V74"/>
  <c r="K75"/>
  <c r="O75"/>
  <c r="P76"/>
  <c r="V76"/>
  <c r="K77"/>
  <c r="O77"/>
  <c r="P78"/>
  <c r="V78"/>
  <c r="K79"/>
  <c r="O79"/>
  <c r="P80"/>
  <c r="V80"/>
  <c r="U61"/>
  <c r="U53"/>
  <c r="U45"/>
  <c r="U58"/>
  <c r="U50"/>
  <c r="O63"/>
  <c r="O55"/>
  <c r="O47"/>
  <c r="O60"/>
  <c r="O50"/>
  <c r="K61"/>
  <c r="K53"/>
  <c r="K45"/>
  <c r="K58"/>
  <c r="K50"/>
  <c r="D59"/>
  <c r="D74"/>
  <c r="D60"/>
  <c r="D75"/>
  <c r="C46"/>
  <c r="C48"/>
  <c r="C50"/>
  <c r="C52"/>
  <c r="C54"/>
  <c r="C56"/>
  <c r="C58"/>
  <c r="C60"/>
  <c r="C62"/>
  <c r="C65"/>
  <c r="C67"/>
  <c r="C69"/>
  <c r="C71"/>
  <c r="C73"/>
  <c r="C75"/>
  <c r="C77"/>
  <c r="C79"/>
  <c r="H45"/>
  <c r="H49"/>
  <c r="H53"/>
  <c r="H57"/>
  <c r="H61"/>
  <c r="H64"/>
  <c r="H68"/>
  <c r="H72"/>
  <c r="H76"/>
  <c r="H80"/>
  <c r="R67"/>
  <c r="W67"/>
  <c r="L69"/>
  <c r="T69"/>
  <c r="W69"/>
  <c r="L71"/>
  <c r="T71"/>
  <c r="W71"/>
  <c r="J73"/>
  <c r="R73"/>
  <c r="W73"/>
  <c r="L75"/>
  <c r="I76"/>
  <c r="R77"/>
  <c r="I78"/>
  <c r="R79"/>
  <c r="I80"/>
  <c r="I44"/>
  <c r="W60"/>
  <c r="W56"/>
  <c r="W52"/>
  <c r="W48"/>
  <c r="W64"/>
  <c r="W61"/>
  <c r="W57"/>
  <c r="W53"/>
  <c r="W49"/>
  <c r="W45"/>
  <c r="T60"/>
  <c r="T52"/>
  <c r="T64"/>
  <c r="T57"/>
  <c r="T49"/>
  <c r="R65"/>
  <c r="R62"/>
  <c r="R58"/>
  <c r="R54"/>
  <c r="R50"/>
  <c r="R46"/>
  <c r="R63"/>
  <c r="R59"/>
  <c r="R55"/>
  <c r="R51"/>
  <c r="R47"/>
  <c r="L65"/>
  <c r="L62"/>
  <c r="L58"/>
  <c r="L54"/>
  <c r="L50"/>
  <c r="L46"/>
  <c r="L63"/>
  <c r="L59"/>
  <c r="L55"/>
  <c r="L51"/>
  <c r="L47"/>
  <c r="J60"/>
  <c r="J57"/>
  <c r="L68"/>
  <c r="T68"/>
  <c r="W68"/>
  <c r="L70"/>
  <c r="T70"/>
  <c r="W70"/>
  <c r="J72"/>
  <c r="R72"/>
  <c r="W72"/>
  <c r="L74"/>
  <c r="I75"/>
  <c r="R76"/>
  <c r="I77"/>
  <c r="R78"/>
  <c r="I79"/>
  <c r="L80"/>
  <c r="L44"/>
  <c r="I64"/>
  <c r="I61"/>
  <c r="I57"/>
  <c r="I53"/>
  <c r="I49"/>
  <c r="I45"/>
  <c r="I60"/>
  <c r="I56"/>
  <c r="I52"/>
  <c r="I48"/>
  <c r="O52"/>
  <c r="O48"/>
  <c r="D47"/>
  <c r="D55"/>
  <c r="D63"/>
  <c r="D70"/>
  <c r="D78"/>
  <c r="D48"/>
  <c r="D56"/>
  <c r="D71"/>
  <c r="D79"/>
  <c r="E48"/>
  <c r="E52"/>
  <c r="E56"/>
  <c r="E60"/>
  <c r="E67"/>
  <c r="E71"/>
  <c r="E75"/>
  <c r="E79"/>
  <c r="J69"/>
  <c r="J77"/>
  <c r="J56"/>
  <c r="J48"/>
  <c r="J61"/>
  <c r="J53"/>
  <c r="J45"/>
  <c r="J68"/>
  <c r="J76"/>
  <c r="T67"/>
  <c r="T73"/>
  <c r="T75"/>
  <c r="T65"/>
  <c r="T62"/>
  <c r="T58"/>
  <c r="T54"/>
  <c r="T50"/>
  <c r="T46"/>
  <c r="T63"/>
  <c r="T59"/>
  <c r="T55"/>
  <c r="T51"/>
  <c r="T47"/>
  <c r="T72"/>
  <c r="T74"/>
  <c r="T80"/>
  <c r="T44"/>
  <c r="J67"/>
  <c r="J71"/>
  <c r="J75"/>
  <c r="J79"/>
  <c r="J65"/>
  <c r="J62"/>
  <c r="J58"/>
  <c r="J54"/>
  <c r="J50"/>
  <c r="J46"/>
  <c r="J63"/>
  <c r="J59"/>
  <c r="J55"/>
  <c r="J51"/>
  <c r="J47"/>
  <c r="J70"/>
  <c r="J74"/>
  <c r="J78"/>
  <c r="H46"/>
  <c r="H48"/>
  <c r="H50"/>
  <c r="H52"/>
  <c r="H54"/>
  <c r="H56"/>
  <c r="H58"/>
  <c r="H60"/>
  <c r="H62"/>
  <c r="H65"/>
  <c r="H67"/>
  <c r="H69"/>
  <c r="H71"/>
  <c r="H73"/>
  <c r="H75"/>
  <c r="H77"/>
  <c r="H79"/>
  <c r="F54"/>
  <c r="F62"/>
  <c r="F69"/>
  <c r="F77"/>
  <c r="F47"/>
  <c r="F55"/>
  <c r="F63"/>
  <c r="F70"/>
  <c r="F78"/>
  <c r="F48"/>
  <c r="F52"/>
  <c r="F56"/>
  <c r="F60"/>
  <c r="F67"/>
  <c r="F71"/>
  <c r="F75"/>
  <c r="F79"/>
  <c r="F45"/>
  <c r="F49"/>
  <c r="F53"/>
  <c r="F57"/>
  <c r="F61"/>
  <c r="F64"/>
  <c r="F68"/>
  <c r="F72"/>
  <c r="F76"/>
  <c r="F80"/>
  <c r="D49"/>
  <c r="D53"/>
  <c r="D57"/>
  <c r="D61"/>
  <c r="D64"/>
  <c r="D68"/>
  <c r="D72"/>
  <c r="D76"/>
  <c r="D80"/>
  <c r="D46"/>
  <c r="D50"/>
  <c r="D54"/>
  <c r="D58"/>
  <c r="D62"/>
  <c r="D65"/>
  <c r="D69"/>
  <c r="D73"/>
  <c r="D77"/>
  <c r="E45"/>
  <c r="E47"/>
  <c r="E49"/>
  <c r="E51"/>
  <c r="E53"/>
  <c r="E55"/>
  <c r="E57"/>
  <c r="E59"/>
  <c r="E61"/>
  <c r="E63"/>
  <c r="E64"/>
  <c r="E66"/>
  <c r="E68"/>
  <c r="E70"/>
  <c r="E72"/>
  <c r="E74"/>
  <c r="E76"/>
  <c r="E78"/>
  <c r="E80"/>
  <c r="C107" l="1"/>
  <c r="C85"/>
  <c r="C117"/>
  <c r="C93"/>
  <c r="C102"/>
  <c r="C86"/>
  <c r="C110"/>
  <c r="C115"/>
  <c r="C96"/>
  <c r="C88"/>
  <c r="C111"/>
  <c r="C100"/>
  <c r="C92"/>
  <c r="C95"/>
  <c r="C87"/>
  <c r="C108"/>
  <c r="C114"/>
  <c r="C106"/>
  <c r="C99"/>
  <c r="C91"/>
  <c r="C116"/>
  <c r="C101"/>
  <c r="C118"/>
  <c r="C103"/>
  <c r="C112"/>
  <c r="C97"/>
  <c r="C89"/>
  <c r="C120"/>
  <c r="C109"/>
  <c r="C94"/>
  <c r="C119"/>
  <c r="C104"/>
  <c r="C121"/>
  <c r="C113"/>
  <c r="C105"/>
  <c r="C98"/>
  <c r="C90"/>
</calcChain>
</file>

<file path=xl/sharedStrings.xml><?xml version="1.0" encoding="utf-8"?>
<sst xmlns="http://schemas.openxmlformats.org/spreadsheetml/2006/main" count="458" uniqueCount="90">
  <si>
    <t>Caso de Uso</t>
  </si>
  <si>
    <t>CUS-01</t>
  </si>
  <si>
    <t>CUS-02</t>
  </si>
  <si>
    <t>CUS-03</t>
  </si>
  <si>
    <t>CUS-04</t>
  </si>
  <si>
    <t>CUS-05</t>
  </si>
  <si>
    <t>CUS-06</t>
  </si>
  <si>
    <t>CUS-07</t>
  </si>
  <si>
    <t>CUS-08</t>
  </si>
  <si>
    <t>CUS-09</t>
  </si>
  <si>
    <t>CUS-10</t>
  </si>
  <si>
    <t>CUS-11</t>
  </si>
  <si>
    <t>CUS-12</t>
  </si>
  <si>
    <t>CUS-13</t>
  </si>
  <si>
    <t>CUS-14</t>
  </si>
  <si>
    <t>CUS-15</t>
  </si>
  <si>
    <t>CUS-16</t>
  </si>
  <si>
    <t>CUS-17</t>
  </si>
  <si>
    <t>CUS-18</t>
  </si>
  <si>
    <t>CUS-19</t>
  </si>
  <si>
    <t>CUS-20</t>
  </si>
  <si>
    <t>CUS-21</t>
  </si>
  <si>
    <t>CUS-22</t>
  </si>
  <si>
    <t>CUS-23</t>
  </si>
  <si>
    <t>CUS-24</t>
  </si>
  <si>
    <t>CUS-25</t>
  </si>
  <si>
    <t>CUS-26</t>
  </si>
  <si>
    <t>CUS-27</t>
  </si>
  <si>
    <t>CUS-28</t>
  </si>
  <si>
    <t>CUS-29</t>
  </si>
  <si>
    <t>CUS-30</t>
  </si>
  <si>
    <t>CUS-31</t>
  </si>
  <si>
    <t>CUS-32</t>
  </si>
  <si>
    <t>CUS-33</t>
  </si>
  <si>
    <t>CUS-34</t>
  </si>
  <si>
    <t>CUS-35</t>
  </si>
  <si>
    <t>CUS-36</t>
  </si>
  <si>
    <t>CUS-37</t>
  </si>
  <si>
    <t>CUS-38</t>
  </si>
  <si>
    <t>CUS-39</t>
  </si>
  <si>
    <t>CUS-40</t>
  </si>
  <si>
    <t>CUS-41</t>
  </si>
  <si>
    <t>CUS-42</t>
  </si>
  <si>
    <t>CUS-43</t>
  </si>
  <si>
    <t>CUS-44</t>
  </si>
  <si>
    <t>CUS-45</t>
  </si>
  <si>
    <t>CUS-46</t>
  </si>
  <si>
    <t>ID</t>
  </si>
  <si>
    <t>Registrar aproximación para casos de emergencia</t>
  </si>
  <si>
    <t>Consultar disponibilidad de pistas de aterrizaje</t>
  </si>
  <si>
    <t>Consultar plataforma del aeropuerto</t>
  </si>
  <si>
    <t>Listar pistas de aeropuerto</t>
  </si>
  <si>
    <t>Listar aeropuertos</t>
  </si>
  <si>
    <t>Consultar avión</t>
  </si>
  <si>
    <t>Listar aviones</t>
  </si>
  <si>
    <t>Registrar avión</t>
  </si>
  <si>
    <t>Listar plataformas del aeropuerto</t>
  </si>
  <si>
    <t>Registrar plataforma de aeropuerto</t>
  </si>
  <si>
    <t>Modificar estado de plataforma de aeropuerto</t>
  </si>
  <si>
    <t>Registrar pista de aeropuerto</t>
  </si>
  <si>
    <t>Modificar estado de pista de aeropuerto</t>
  </si>
  <si>
    <t>Registrar aeropuerto destino</t>
  </si>
  <si>
    <t>Registrar aerolínea</t>
  </si>
  <si>
    <t>Consultar datos de la aerolínea</t>
  </si>
  <si>
    <t>Listar aerolíneas</t>
  </si>
  <si>
    <t>Modificar datos de la aerolínea</t>
  </si>
  <si>
    <t>Modificar datos del avión</t>
  </si>
  <si>
    <t>Registrar alquiler de estacionamientos</t>
  </si>
  <si>
    <t>Registrar alquiler de hangares</t>
  </si>
  <si>
    <t>Registrar alquiler de módulos de pre embarque</t>
  </si>
  <si>
    <t>Registrar alquiler de oficinas</t>
  </si>
  <si>
    <t>Registrar alquiler de almacenes</t>
  </si>
  <si>
    <t>Modificar características de hangar</t>
  </si>
  <si>
    <t>Modificar características de oficinas</t>
  </si>
  <si>
    <t>Modificar características de almacenes</t>
  </si>
  <si>
    <t>Modificar características de módulo de pre embarque</t>
  </si>
  <si>
    <t>Registrar nuevo almacen</t>
  </si>
  <si>
    <t>Registrar nueva oficina</t>
  </si>
  <si>
    <t>Registrar nuevo hangar</t>
  </si>
  <si>
    <t>Crear cuenta de acceso al sistema del personal autorizado</t>
  </si>
  <si>
    <t>Asignar tareas al personal</t>
  </si>
  <si>
    <t>Ver itinerario de las aerolíneas</t>
  </si>
  <si>
    <t>UC ID</t>
  </si>
  <si>
    <t>USE CASE</t>
  </si>
  <si>
    <t>TOTAL</t>
  </si>
  <si>
    <t>PRIORIDAD</t>
  </si>
  <si>
    <t>Ordenado</t>
  </si>
  <si>
    <t>Consultar aeropuerto alterno para casos de emergencia</t>
  </si>
  <si>
    <t>Registrar nuevo módulo de pre embarque</t>
  </si>
  <si>
    <t>Facturar el pago de tarifa aeroportuaria por pasaje a la aerolínea</t>
  </si>
</sst>
</file>

<file path=xl/styles.xml><?xml version="1.0" encoding="utf-8"?>
<styleSheet xmlns="http://schemas.openxmlformats.org/spreadsheetml/2006/main">
  <numFmts count="1">
    <numFmt numFmtId="164" formatCode="0.0000"/>
  </numFmts>
  <fonts count="12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2060"/>
      <name val="Times New Roman"/>
      <family val="1"/>
    </font>
    <font>
      <b/>
      <sz val="11"/>
      <color rgb="FF0070C0"/>
      <name val="Calibri"/>
      <family val="2"/>
      <scheme val="minor"/>
    </font>
    <font>
      <b/>
      <sz val="11"/>
      <color rgb="FF0070C0"/>
      <name val="Tunga"/>
    </font>
    <font>
      <b/>
      <sz val="10"/>
      <color rgb="FF0070C0"/>
      <name val="Tunga"/>
    </font>
    <font>
      <sz val="10"/>
      <color rgb="FF0070C0"/>
      <name val="Tunga"/>
    </font>
    <font>
      <sz val="11"/>
      <color theme="1"/>
      <name val="Tunga"/>
    </font>
    <font>
      <sz val="10"/>
      <color theme="1"/>
      <name val="Tunga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Border="1" applyAlignment="1">
      <alignment horizontal="justify" vertical="center"/>
    </xf>
    <xf numFmtId="12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justify"/>
    </xf>
    <xf numFmtId="0" fontId="9" fillId="0" borderId="0" xfId="0" applyFont="1"/>
    <xf numFmtId="0" fontId="8" fillId="0" borderId="0" xfId="0" applyFont="1" applyAlignment="1">
      <alignment horizontal="center" vertical="center" wrapText="1" shrinkToFit="1"/>
    </xf>
    <xf numFmtId="0" fontId="8" fillId="0" borderId="0" xfId="0" applyFont="1" applyBorder="1" applyAlignment="1">
      <alignment horizontal="center" vertical="center" wrapText="1" shrinkToFit="1"/>
    </xf>
    <xf numFmtId="0" fontId="9" fillId="0" borderId="0" xfId="0" applyFont="1" applyAlignment="1">
      <alignment horizontal="center" vertical="center" wrapText="1" shrinkToFit="1"/>
    </xf>
    <xf numFmtId="0" fontId="8" fillId="0" borderId="0" xfId="0" applyFont="1" applyAlignment="1">
      <alignment horizontal="left" vertical="center" wrapText="1" shrinkToFit="1"/>
    </xf>
    <xf numFmtId="0" fontId="0" fillId="0" borderId="0" xfId="0" applyAlignment="1">
      <alignment horizontal="left" vertical="center" wrapText="1" shrinkToFit="1"/>
    </xf>
    <xf numFmtId="0" fontId="4" fillId="0" borderId="0" xfId="0" applyFont="1" applyAlignment="1">
      <alignment horizontal="left" vertical="center" wrapText="1" shrinkToFit="1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center" wrapText="1" shrinkToFit="1"/>
    </xf>
    <xf numFmtId="164" fontId="10" fillId="0" borderId="0" xfId="0" applyNumberFormat="1" applyFont="1" applyAlignment="1">
      <alignment horizontal="center" vertical="center" wrapText="1" shrinkToFit="1"/>
    </xf>
    <xf numFmtId="0" fontId="10" fillId="0" borderId="0" xfId="0" applyFont="1" applyAlignment="1">
      <alignment horizontal="center" vertical="center" wrapText="1" shrinkToFit="1"/>
    </xf>
    <xf numFmtId="0" fontId="11" fillId="0" borderId="0" xfId="0" applyFont="1"/>
    <xf numFmtId="164" fontId="10" fillId="0" borderId="0" xfId="0" applyNumberFormat="1" applyFont="1" applyAlignment="1">
      <alignment vertical="center" wrapText="1" shrinkToFit="1"/>
    </xf>
    <xf numFmtId="0" fontId="5" fillId="0" borderId="0" xfId="0" applyFont="1" applyAlignment="1"/>
    <xf numFmtId="164" fontId="0" fillId="0" borderId="0" xfId="0" applyNumberFormat="1" applyAlignment="1">
      <alignment vertical="center" wrapText="1" shrinkToFit="1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 wrapText="1" shrinkToFi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C54"/>
  <sheetViews>
    <sheetView topLeftCell="A4" zoomScale="90" zoomScaleNormal="90" workbookViewId="0">
      <selection activeCell="C5" sqref="C5"/>
    </sheetView>
  </sheetViews>
  <sheetFormatPr baseColWidth="10" defaultRowHeight="15" customHeight="1"/>
  <cols>
    <col min="2" max="2" width="8.5703125" customWidth="1"/>
    <col min="3" max="3" width="49.28515625" customWidth="1"/>
  </cols>
  <sheetData>
    <row r="4" spans="2:3" ht="15" customHeight="1">
      <c r="B4" s="4" t="s">
        <v>47</v>
      </c>
      <c r="C4" s="4" t="s">
        <v>0</v>
      </c>
    </row>
    <row r="5" spans="2:3" ht="15" customHeight="1">
      <c r="B5" s="8" t="s">
        <v>1</v>
      </c>
      <c r="C5" s="10" t="s">
        <v>48</v>
      </c>
    </row>
    <row r="6" spans="2:3" ht="15" customHeight="1">
      <c r="B6" s="8" t="s">
        <v>2</v>
      </c>
      <c r="C6" s="10" t="s">
        <v>49</v>
      </c>
    </row>
    <row r="7" spans="2:3" ht="15" customHeight="1">
      <c r="B7" s="8" t="s">
        <v>3</v>
      </c>
      <c r="C7" s="10" t="s">
        <v>50</v>
      </c>
    </row>
    <row r="8" spans="2:3" ht="15" customHeight="1">
      <c r="B8" s="8" t="s">
        <v>4</v>
      </c>
      <c r="C8" s="10" t="s">
        <v>87</v>
      </c>
    </row>
    <row r="9" spans="2:3" ht="15" customHeight="1">
      <c r="B9" s="8" t="s">
        <v>5</v>
      </c>
      <c r="C9" s="10" t="s">
        <v>51</v>
      </c>
    </row>
    <row r="10" spans="2:3" ht="15" customHeight="1">
      <c r="B10" s="8" t="s">
        <v>6</v>
      </c>
      <c r="C10" s="10" t="s">
        <v>52</v>
      </c>
    </row>
    <row r="11" spans="2:3" ht="15" customHeight="1">
      <c r="B11" s="8" t="s">
        <v>7</v>
      </c>
      <c r="C11" s="10" t="s">
        <v>53</v>
      </c>
    </row>
    <row r="12" spans="2:3" ht="15" customHeight="1">
      <c r="B12" s="8" t="s">
        <v>8</v>
      </c>
      <c r="C12" s="10" t="s">
        <v>54</v>
      </c>
    </row>
    <row r="13" spans="2:3" ht="15" customHeight="1">
      <c r="B13" s="8" t="s">
        <v>9</v>
      </c>
      <c r="C13" s="10" t="s">
        <v>55</v>
      </c>
    </row>
    <row r="14" spans="2:3" ht="15" customHeight="1">
      <c r="B14" s="8" t="s">
        <v>10</v>
      </c>
      <c r="C14" s="10" t="s">
        <v>56</v>
      </c>
    </row>
    <row r="15" spans="2:3" ht="15" customHeight="1">
      <c r="B15" s="8" t="s">
        <v>11</v>
      </c>
      <c r="C15" s="10" t="s">
        <v>57</v>
      </c>
    </row>
    <row r="16" spans="2:3" ht="15" customHeight="1">
      <c r="B16" s="8" t="s">
        <v>12</v>
      </c>
      <c r="C16" s="10" t="s">
        <v>58</v>
      </c>
    </row>
    <row r="17" spans="2:3" ht="15" customHeight="1">
      <c r="B17" s="8" t="s">
        <v>13</v>
      </c>
      <c r="C17" s="10" t="s">
        <v>59</v>
      </c>
    </row>
    <row r="18" spans="2:3" ht="15" customHeight="1">
      <c r="B18" s="8" t="s">
        <v>14</v>
      </c>
      <c r="C18" s="10" t="s">
        <v>60</v>
      </c>
    </row>
    <row r="19" spans="2:3" ht="15" customHeight="1">
      <c r="B19" s="8" t="s">
        <v>15</v>
      </c>
      <c r="C19" s="10" t="s">
        <v>61</v>
      </c>
    </row>
    <row r="20" spans="2:3" ht="15" customHeight="1">
      <c r="B20" s="8" t="s">
        <v>16</v>
      </c>
      <c r="C20" s="10" t="s">
        <v>62</v>
      </c>
    </row>
    <row r="21" spans="2:3" ht="15" customHeight="1">
      <c r="B21" s="8" t="s">
        <v>17</v>
      </c>
      <c r="C21" s="10" t="s">
        <v>63</v>
      </c>
    </row>
    <row r="22" spans="2:3" ht="15" customHeight="1">
      <c r="B22" s="8" t="s">
        <v>18</v>
      </c>
      <c r="C22" s="10" t="s">
        <v>64</v>
      </c>
    </row>
    <row r="23" spans="2:3" ht="15" customHeight="1">
      <c r="B23" s="8" t="s">
        <v>19</v>
      </c>
      <c r="C23" s="10" t="s">
        <v>65</v>
      </c>
    </row>
    <row r="24" spans="2:3" ht="15" customHeight="1">
      <c r="B24" s="8" t="s">
        <v>20</v>
      </c>
      <c r="C24" s="10" t="s">
        <v>66</v>
      </c>
    </row>
    <row r="25" spans="2:3" ht="15" customHeight="1">
      <c r="B25" s="8" t="s">
        <v>21</v>
      </c>
      <c r="C25" s="10" t="s">
        <v>67</v>
      </c>
    </row>
    <row r="26" spans="2:3" ht="15" customHeight="1">
      <c r="B26" s="8" t="s">
        <v>22</v>
      </c>
      <c r="C26" s="10" t="s">
        <v>68</v>
      </c>
    </row>
    <row r="27" spans="2:3" ht="15" customHeight="1">
      <c r="B27" s="8" t="s">
        <v>23</v>
      </c>
      <c r="C27" s="10" t="s">
        <v>69</v>
      </c>
    </row>
    <row r="28" spans="2:3" ht="15" customHeight="1">
      <c r="B28" s="8" t="s">
        <v>24</v>
      </c>
      <c r="C28" s="10" t="s">
        <v>70</v>
      </c>
    </row>
    <row r="29" spans="2:3" ht="15" customHeight="1">
      <c r="B29" s="8" t="s">
        <v>25</v>
      </c>
      <c r="C29" s="10" t="s">
        <v>71</v>
      </c>
    </row>
    <row r="30" spans="2:3" ht="15" customHeight="1">
      <c r="B30" s="8" t="s">
        <v>26</v>
      </c>
      <c r="C30" s="10" t="s">
        <v>72</v>
      </c>
    </row>
    <row r="31" spans="2:3" ht="15" customHeight="1">
      <c r="B31" s="8" t="s">
        <v>27</v>
      </c>
      <c r="C31" s="10" t="s">
        <v>73</v>
      </c>
    </row>
    <row r="32" spans="2:3" ht="15" customHeight="1">
      <c r="B32" s="8" t="s">
        <v>28</v>
      </c>
      <c r="C32" s="10" t="s">
        <v>74</v>
      </c>
    </row>
    <row r="33" spans="2:3" ht="15" customHeight="1">
      <c r="B33" s="8" t="s">
        <v>29</v>
      </c>
      <c r="C33" s="10" t="s">
        <v>75</v>
      </c>
    </row>
    <row r="34" spans="2:3" ht="15" customHeight="1">
      <c r="B34" s="8" t="s">
        <v>30</v>
      </c>
      <c r="C34" s="10" t="s">
        <v>76</v>
      </c>
    </row>
    <row r="35" spans="2:3" ht="15" customHeight="1">
      <c r="B35" s="8" t="s">
        <v>31</v>
      </c>
      <c r="C35" s="10" t="s">
        <v>88</v>
      </c>
    </row>
    <row r="36" spans="2:3" ht="15" customHeight="1">
      <c r="B36" s="8" t="s">
        <v>32</v>
      </c>
      <c r="C36" s="10" t="s">
        <v>77</v>
      </c>
    </row>
    <row r="37" spans="2:3" ht="15" customHeight="1">
      <c r="B37" s="8" t="s">
        <v>33</v>
      </c>
      <c r="C37" s="10" t="s">
        <v>78</v>
      </c>
    </row>
    <row r="38" spans="2:3" ht="15" customHeight="1">
      <c r="B38" s="8" t="s">
        <v>34</v>
      </c>
      <c r="C38" s="10" t="s">
        <v>79</v>
      </c>
    </row>
    <row r="39" spans="2:3" ht="15" customHeight="1">
      <c r="B39" s="8" t="s">
        <v>35</v>
      </c>
      <c r="C39" s="10" t="s">
        <v>80</v>
      </c>
    </row>
    <row r="40" spans="2:3" ht="15" customHeight="1">
      <c r="B40" s="8" t="s">
        <v>36</v>
      </c>
      <c r="C40" s="10" t="s">
        <v>81</v>
      </c>
    </row>
    <row r="41" spans="2:3" ht="15" customHeight="1">
      <c r="B41" s="8" t="s">
        <v>37</v>
      </c>
      <c r="C41" s="10" t="s">
        <v>89</v>
      </c>
    </row>
    <row r="42" spans="2:3" ht="15" customHeight="1">
      <c r="B42" s="3"/>
      <c r="C42" s="5"/>
    </row>
    <row r="43" spans="2:3" ht="15" customHeight="1">
      <c r="B43" s="3"/>
      <c r="C43" s="5"/>
    </row>
    <row r="44" spans="2:3" ht="15" customHeight="1">
      <c r="B44" s="3"/>
      <c r="C44" s="5"/>
    </row>
    <row r="45" spans="2:3" ht="15" customHeight="1">
      <c r="B45" s="3"/>
      <c r="C45" s="5"/>
    </row>
    <row r="46" spans="2:3" ht="15" customHeight="1">
      <c r="B46" s="3"/>
      <c r="C46" s="5"/>
    </row>
    <row r="47" spans="2:3" ht="15" customHeight="1">
      <c r="B47" s="3"/>
      <c r="C47" s="5"/>
    </row>
    <row r="48" spans="2:3" ht="15" customHeight="1">
      <c r="B48" s="3"/>
      <c r="C48" s="5"/>
    </row>
    <row r="49" spans="2:3" ht="15" customHeight="1">
      <c r="B49" s="3"/>
      <c r="C49" s="5"/>
    </row>
    <row r="50" spans="2:3" ht="15" customHeight="1">
      <c r="B50" s="3"/>
      <c r="C50" s="5"/>
    </row>
    <row r="51" spans="2:3" ht="15" customHeight="1">
      <c r="B51" s="3"/>
      <c r="C51" s="5"/>
    </row>
    <row r="52" spans="2:3" ht="15" customHeight="1">
      <c r="B52" s="1"/>
      <c r="C52" s="2"/>
    </row>
    <row r="53" spans="2:3" ht="15" customHeight="1">
      <c r="B53" s="1"/>
      <c r="C53" s="2"/>
    </row>
    <row r="54" spans="2:3" ht="15" customHeight="1">
      <c r="B54" s="1"/>
      <c r="C5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61"/>
  <sheetViews>
    <sheetView tabSelected="1" topLeftCell="A104" zoomScale="110" zoomScaleNormal="110" workbookViewId="0">
      <selection activeCell="B126" sqref="B126"/>
    </sheetView>
  </sheetViews>
  <sheetFormatPr baseColWidth="10" defaultRowHeight="15" customHeight="1"/>
  <cols>
    <col min="1" max="1" width="7.85546875" style="6" customWidth="1"/>
    <col min="2" max="2" width="50.140625" style="13" bestFit="1" customWidth="1"/>
    <col min="3" max="4" width="7.5703125" customWidth="1"/>
    <col min="5" max="7" width="7.85546875" customWidth="1"/>
    <col min="8" max="8" width="7.42578125" customWidth="1"/>
    <col min="9" max="9" width="7.7109375" customWidth="1"/>
    <col min="10" max="10" width="8.140625" customWidth="1"/>
    <col min="11" max="11" width="7.7109375" customWidth="1"/>
    <col min="12" max="13" width="7.42578125" customWidth="1"/>
    <col min="14" max="14" width="7.85546875" customWidth="1"/>
    <col min="15" max="15" width="7.42578125" bestFit="1" customWidth="1"/>
    <col min="16" max="21" width="7.85546875" bestFit="1" customWidth="1"/>
    <col min="22" max="22" width="8.140625" bestFit="1" customWidth="1"/>
    <col min="23" max="23" width="7.85546875" bestFit="1" customWidth="1"/>
    <col min="24" max="24" width="7.42578125" bestFit="1" customWidth="1"/>
    <col min="25" max="39" width="7.85546875" bestFit="1" customWidth="1"/>
  </cols>
  <sheetData>
    <row r="1" spans="1:39" ht="15" customHeight="1">
      <c r="A1" s="14" t="s">
        <v>82</v>
      </c>
      <c r="B1" s="14" t="s">
        <v>83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</row>
    <row r="2" spans="1:39" ht="15" customHeight="1">
      <c r="A2" s="8" t="s">
        <v>1</v>
      </c>
      <c r="B2" s="10" t="s">
        <v>48</v>
      </c>
      <c r="C2" s="15">
        <v>1</v>
      </c>
      <c r="D2" s="15">
        <v>0.16666666666666666</v>
      </c>
      <c r="E2" s="15">
        <v>0.25</v>
      </c>
      <c r="F2" s="15">
        <v>1.5</v>
      </c>
      <c r="G2" s="15">
        <v>0.14285714285714285</v>
      </c>
      <c r="H2" s="15">
        <v>0.75</v>
      </c>
      <c r="I2" s="15">
        <v>1.3333333333333333</v>
      </c>
      <c r="J2" s="15">
        <v>2.3333333333333335</v>
      </c>
      <c r="K2" s="15">
        <v>1.3333333333333333</v>
      </c>
      <c r="L2" s="15">
        <v>0.66666666666666663</v>
      </c>
      <c r="M2" s="15">
        <v>0.5</v>
      </c>
      <c r="N2" s="15">
        <v>0.33333333333333331</v>
      </c>
      <c r="O2" s="15">
        <v>1.6</v>
      </c>
      <c r="P2" s="15">
        <v>0.77777777777777779</v>
      </c>
      <c r="Q2" s="15">
        <v>3.5</v>
      </c>
      <c r="R2" s="15">
        <v>2.25</v>
      </c>
      <c r="S2" s="15">
        <v>1.6</v>
      </c>
      <c r="T2" s="15">
        <v>1.4</v>
      </c>
      <c r="U2" s="15">
        <v>2.5</v>
      </c>
      <c r="V2" s="15">
        <v>3.5</v>
      </c>
      <c r="W2" s="15">
        <v>0.7142857142857143</v>
      </c>
      <c r="X2" s="15">
        <v>0.7142857142857143</v>
      </c>
      <c r="Y2" s="15">
        <v>0.2</v>
      </c>
      <c r="Z2" s="15">
        <v>0.2</v>
      </c>
      <c r="AA2" s="15">
        <v>0.2</v>
      </c>
      <c r="AB2" s="15">
        <v>0.25</v>
      </c>
      <c r="AC2" s="15">
        <v>0.25</v>
      </c>
      <c r="AD2" s="15">
        <v>0.25</v>
      </c>
      <c r="AE2" s="15">
        <v>0.4</v>
      </c>
      <c r="AF2" s="15">
        <v>0.4</v>
      </c>
      <c r="AG2" s="15">
        <v>0.4</v>
      </c>
      <c r="AH2" s="15">
        <v>0.4</v>
      </c>
      <c r="AI2" s="15">
        <v>0.4</v>
      </c>
      <c r="AJ2" s="15">
        <v>0.6</v>
      </c>
      <c r="AK2" s="15">
        <v>0.6</v>
      </c>
      <c r="AL2" s="15">
        <v>0.33333333333333331</v>
      </c>
      <c r="AM2" s="15">
        <v>0.33333333333333331</v>
      </c>
    </row>
    <row r="3" spans="1:39" ht="15" customHeight="1">
      <c r="A3" s="8" t="s">
        <v>2</v>
      </c>
      <c r="B3" s="10" t="s">
        <v>49</v>
      </c>
      <c r="C3" s="15">
        <f>1/D2</f>
        <v>6</v>
      </c>
      <c r="D3" s="15">
        <v>1</v>
      </c>
      <c r="E3" s="15">
        <v>1.4</v>
      </c>
      <c r="F3" s="15">
        <v>3.5</v>
      </c>
      <c r="G3" s="15">
        <v>0.7142857142857143</v>
      </c>
      <c r="H3" s="15">
        <v>1.3333333333333333</v>
      </c>
      <c r="I3" s="15">
        <v>1.8</v>
      </c>
      <c r="J3" s="15">
        <v>2.25</v>
      </c>
      <c r="K3" s="15">
        <v>1.8</v>
      </c>
      <c r="L3" s="15">
        <v>1.6666666666666667</v>
      </c>
      <c r="M3" s="15">
        <v>2</v>
      </c>
      <c r="N3" s="15">
        <v>1.5</v>
      </c>
      <c r="O3" s="15">
        <v>1.8</v>
      </c>
      <c r="P3" s="15">
        <v>1.125</v>
      </c>
      <c r="Q3" s="15">
        <v>2</v>
      </c>
      <c r="R3" s="15">
        <v>3</v>
      </c>
      <c r="S3" s="15">
        <v>3</v>
      </c>
      <c r="T3" s="15">
        <v>1.8</v>
      </c>
      <c r="U3" s="15">
        <v>4</v>
      </c>
      <c r="V3" s="15">
        <v>4.5</v>
      </c>
      <c r="W3" s="15">
        <v>1.8</v>
      </c>
      <c r="X3" s="15">
        <v>1.8</v>
      </c>
      <c r="Y3" s="15">
        <v>1.2</v>
      </c>
      <c r="Z3" s="15">
        <v>1.2</v>
      </c>
      <c r="AA3" s="15">
        <v>1.2</v>
      </c>
      <c r="AB3" s="15">
        <v>1.25</v>
      </c>
      <c r="AC3" s="15">
        <v>1.25</v>
      </c>
      <c r="AD3" s="15">
        <v>1.25</v>
      </c>
      <c r="AE3" s="15">
        <v>1.25</v>
      </c>
      <c r="AF3" s="15">
        <v>1.2</v>
      </c>
      <c r="AG3" s="15">
        <v>1.2</v>
      </c>
      <c r="AH3" s="15">
        <v>1.2</v>
      </c>
      <c r="AI3" s="15">
        <v>1.2</v>
      </c>
      <c r="AJ3" s="15">
        <v>2</v>
      </c>
      <c r="AK3" s="15">
        <v>1.5</v>
      </c>
      <c r="AL3" s="15">
        <v>1.2</v>
      </c>
      <c r="AM3" s="15">
        <v>2</v>
      </c>
    </row>
    <row r="4" spans="1:39" ht="15" customHeight="1">
      <c r="A4" s="8" t="s">
        <v>3</v>
      </c>
      <c r="B4" s="10" t="s">
        <v>50</v>
      </c>
      <c r="C4" s="15">
        <f>1/E2</f>
        <v>4</v>
      </c>
      <c r="D4" s="15">
        <f>1/E3</f>
        <v>0.7142857142857143</v>
      </c>
      <c r="E4" s="15">
        <v>1</v>
      </c>
      <c r="F4" s="15">
        <v>1.6666666666666667</v>
      </c>
      <c r="G4" s="15">
        <v>0.6</v>
      </c>
      <c r="H4" s="15">
        <v>1.5</v>
      </c>
      <c r="I4" s="15">
        <v>1.6666666666666667</v>
      </c>
      <c r="J4" s="15">
        <v>1.6666666666666667</v>
      </c>
      <c r="K4" s="15">
        <v>1.6666666666666667</v>
      </c>
      <c r="L4" s="15">
        <v>2.5</v>
      </c>
      <c r="M4" s="15">
        <v>2.5</v>
      </c>
      <c r="N4" s="15">
        <v>0.75</v>
      </c>
      <c r="O4" s="15">
        <v>1.25</v>
      </c>
      <c r="P4" s="15">
        <v>0.66666666666666663</v>
      </c>
      <c r="Q4" s="15">
        <v>0.66666666666666663</v>
      </c>
      <c r="R4" s="15">
        <v>0.5714285714285714</v>
      </c>
      <c r="S4" s="15">
        <v>0.83333333333333337</v>
      </c>
      <c r="T4" s="15">
        <v>0.8</v>
      </c>
      <c r="U4" s="15">
        <v>1.5</v>
      </c>
      <c r="V4" s="15">
        <v>1.5</v>
      </c>
      <c r="W4" s="15">
        <v>0.2857142857142857</v>
      </c>
      <c r="X4" s="15">
        <v>0.2857142857142857</v>
      </c>
      <c r="Y4" s="15">
        <v>0.6</v>
      </c>
      <c r="Z4" s="15">
        <v>0.6</v>
      </c>
      <c r="AA4" s="15">
        <v>0.6</v>
      </c>
      <c r="AB4" s="15">
        <v>0.75</v>
      </c>
      <c r="AC4" s="15">
        <v>0.75</v>
      </c>
      <c r="AD4" s="15">
        <v>0.75</v>
      </c>
      <c r="AE4" s="15">
        <v>1.3333333333333333</v>
      </c>
      <c r="AF4" s="15">
        <v>2</v>
      </c>
      <c r="AG4" s="15">
        <v>2</v>
      </c>
      <c r="AH4" s="15">
        <v>2</v>
      </c>
      <c r="AI4" s="15">
        <v>2</v>
      </c>
      <c r="AJ4" s="15">
        <v>0.75</v>
      </c>
      <c r="AK4" s="15">
        <v>1.5</v>
      </c>
      <c r="AL4" s="15">
        <v>0.5</v>
      </c>
      <c r="AM4" s="15">
        <v>0.5</v>
      </c>
    </row>
    <row r="5" spans="1:39" ht="15" customHeight="1">
      <c r="A5" s="8" t="s">
        <v>4</v>
      </c>
      <c r="B5" s="10" t="s">
        <v>87</v>
      </c>
      <c r="C5" s="15">
        <f>1/F2</f>
        <v>0.66666666666666663</v>
      </c>
      <c r="D5" s="15">
        <f>1/F3</f>
        <v>0.2857142857142857</v>
      </c>
      <c r="E5" s="15">
        <f>1/F4</f>
        <v>0.6</v>
      </c>
      <c r="F5" s="15">
        <v>1</v>
      </c>
      <c r="G5" s="15">
        <v>0.42857142857142855</v>
      </c>
      <c r="H5" s="15">
        <v>0.6</v>
      </c>
      <c r="I5" s="15">
        <v>0.7142857142857143</v>
      </c>
      <c r="J5" s="15">
        <v>1.25</v>
      </c>
      <c r="K5" s="15">
        <v>1.1666666666666667</v>
      </c>
      <c r="L5" s="15">
        <v>1.6666666666666667</v>
      </c>
      <c r="M5" s="15">
        <v>2</v>
      </c>
      <c r="N5" s="15">
        <v>0.5</v>
      </c>
      <c r="O5" s="15">
        <v>1.6</v>
      </c>
      <c r="P5" s="15">
        <v>0.55555555555555558</v>
      </c>
      <c r="Q5" s="15">
        <v>2</v>
      </c>
      <c r="R5" s="15">
        <v>2.25</v>
      </c>
      <c r="S5" s="15">
        <v>1.2</v>
      </c>
      <c r="T5" s="15">
        <v>1.2</v>
      </c>
      <c r="U5" s="15">
        <v>3</v>
      </c>
      <c r="V5" s="15">
        <v>3.5</v>
      </c>
      <c r="W5" s="15">
        <v>1.2</v>
      </c>
      <c r="X5" s="15">
        <v>1.2</v>
      </c>
      <c r="Y5" s="15">
        <v>0.2</v>
      </c>
      <c r="Z5" s="15">
        <v>0.2</v>
      </c>
      <c r="AA5" s="15">
        <v>0.2</v>
      </c>
      <c r="AB5" s="15">
        <v>0.25</v>
      </c>
      <c r="AC5" s="15">
        <v>0.25</v>
      </c>
      <c r="AD5" s="15">
        <v>0.25</v>
      </c>
      <c r="AE5" s="15">
        <v>0.4</v>
      </c>
      <c r="AF5" s="15">
        <v>0.4</v>
      </c>
      <c r="AG5" s="15">
        <v>0.4</v>
      </c>
      <c r="AH5" s="15">
        <v>0.4</v>
      </c>
      <c r="AI5" s="15">
        <v>0.4</v>
      </c>
      <c r="AJ5" s="15">
        <v>0.6</v>
      </c>
      <c r="AK5" s="15">
        <v>0.6</v>
      </c>
      <c r="AL5" s="15">
        <v>0.33333333333333331</v>
      </c>
      <c r="AM5" s="15">
        <v>0.33333333333333331</v>
      </c>
    </row>
    <row r="6" spans="1:39" ht="15" customHeight="1">
      <c r="A6" s="8" t="s">
        <v>5</v>
      </c>
      <c r="B6" s="10" t="s">
        <v>51</v>
      </c>
      <c r="C6" s="15">
        <f>1/G2</f>
        <v>7</v>
      </c>
      <c r="D6" s="15">
        <f>1/G3</f>
        <v>1.4</v>
      </c>
      <c r="E6" s="15">
        <f>1/G4</f>
        <v>1.6666666666666667</v>
      </c>
      <c r="F6" s="15">
        <f>1/G5</f>
        <v>2.3333333333333335</v>
      </c>
      <c r="G6" s="15">
        <v>1</v>
      </c>
      <c r="H6" s="15">
        <v>0.75</v>
      </c>
      <c r="I6" s="15">
        <v>1.75</v>
      </c>
      <c r="J6" s="15">
        <v>1.4</v>
      </c>
      <c r="K6" s="15">
        <v>1.6</v>
      </c>
      <c r="L6" s="15">
        <v>1</v>
      </c>
      <c r="M6" s="15">
        <v>1.5</v>
      </c>
      <c r="N6" s="15">
        <v>0.6</v>
      </c>
      <c r="O6" s="15">
        <v>2.6666666666666665</v>
      </c>
      <c r="P6" s="15">
        <v>0.77777777777777779</v>
      </c>
      <c r="Q6" s="15">
        <v>2</v>
      </c>
      <c r="R6" s="15">
        <v>4.5</v>
      </c>
      <c r="S6" s="15">
        <v>1.8</v>
      </c>
      <c r="T6" s="15">
        <v>1.8</v>
      </c>
      <c r="U6" s="15">
        <v>3</v>
      </c>
      <c r="V6" s="15">
        <v>3</v>
      </c>
      <c r="W6" s="15">
        <v>0.8</v>
      </c>
      <c r="X6" s="15">
        <v>0.8</v>
      </c>
      <c r="Y6" s="15">
        <v>2</v>
      </c>
      <c r="Z6" s="15">
        <v>1.5</v>
      </c>
      <c r="AA6" s="15">
        <v>2</v>
      </c>
      <c r="AB6" s="15">
        <v>0.8</v>
      </c>
      <c r="AC6" s="15">
        <v>0.8</v>
      </c>
      <c r="AD6" s="15">
        <v>0.8</v>
      </c>
      <c r="AE6" s="15">
        <v>0.8</v>
      </c>
      <c r="AF6" s="15">
        <v>1.6666666666666667</v>
      </c>
      <c r="AG6" s="15">
        <v>1.6666666666666667</v>
      </c>
      <c r="AH6" s="15">
        <v>1.6666666666666667</v>
      </c>
      <c r="AI6" s="15">
        <v>1.6666666666666667</v>
      </c>
      <c r="AJ6" s="15">
        <v>2</v>
      </c>
      <c r="AK6" s="15">
        <v>4</v>
      </c>
      <c r="AL6" s="15">
        <v>1.5</v>
      </c>
      <c r="AM6" s="15">
        <v>0.7142857142857143</v>
      </c>
    </row>
    <row r="7" spans="1:39" ht="15" customHeight="1">
      <c r="A7" s="8" t="s">
        <v>6</v>
      </c>
      <c r="B7" s="10" t="s">
        <v>52</v>
      </c>
      <c r="C7" s="15">
        <f>1/H2</f>
        <v>1.3333333333333333</v>
      </c>
      <c r="D7" s="15">
        <f>1/H3</f>
        <v>0.75</v>
      </c>
      <c r="E7" s="15">
        <f>1/H4</f>
        <v>0.66666666666666663</v>
      </c>
      <c r="F7" s="15">
        <f>1/H5</f>
        <v>1.6666666666666667</v>
      </c>
      <c r="G7" s="15">
        <f>1/H6</f>
        <v>1.3333333333333333</v>
      </c>
      <c r="H7" s="15">
        <v>1</v>
      </c>
      <c r="I7" s="15">
        <v>1.25</v>
      </c>
      <c r="J7" s="15">
        <v>1.4</v>
      </c>
      <c r="K7" s="15">
        <v>1.8</v>
      </c>
      <c r="L7" s="15">
        <v>1</v>
      </c>
      <c r="M7" s="15">
        <v>1.25</v>
      </c>
      <c r="N7" s="15">
        <v>0.5</v>
      </c>
      <c r="O7" s="15">
        <v>2</v>
      </c>
      <c r="P7" s="15">
        <v>0.44444444444444442</v>
      </c>
      <c r="Q7" s="15">
        <v>2</v>
      </c>
      <c r="R7" s="15">
        <v>3</v>
      </c>
      <c r="S7" s="15">
        <v>2</v>
      </c>
      <c r="T7" s="15">
        <v>1.8</v>
      </c>
      <c r="U7" s="15">
        <v>3</v>
      </c>
      <c r="V7" s="15">
        <v>3</v>
      </c>
      <c r="W7" s="15">
        <v>0.8</v>
      </c>
      <c r="X7" s="15">
        <v>0.8</v>
      </c>
      <c r="Y7" s="15">
        <v>0.5</v>
      </c>
      <c r="Z7" s="15">
        <v>0.5</v>
      </c>
      <c r="AA7" s="15">
        <v>0.5</v>
      </c>
      <c r="AB7" s="15">
        <v>0.5</v>
      </c>
      <c r="AC7" s="15">
        <v>0.5</v>
      </c>
      <c r="AD7" s="15">
        <v>0.5</v>
      </c>
      <c r="AE7" s="15">
        <v>0.5</v>
      </c>
      <c r="AF7" s="15">
        <v>0.66666666666666663</v>
      </c>
      <c r="AG7" s="15">
        <v>0.66666666666666663</v>
      </c>
      <c r="AH7" s="15">
        <v>0.66666666666666663</v>
      </c>
      <c r="AI7" s="15">
        <v>0.66666666666666663</v>
      </c>
      <c r="AJ7" s="15">
        <v>0.8</v>
      </c>
      <c r="AK7" s="15">
        <v>3</v>
      </c>
      <c r="AL7" s="15">
        <v>0.5</v>
      </c>
      <c r="AM7" s="15">
        <v>0.625</v>
      </c>
    </row>
    <row r="8" spans="1:39" ht="15" customHeight="1">
      <c r="A8" s="8" t="s">
        <v>7</v>
      </c>
      <c r="B8" s="10" t="s">
        <v>53</v>
      </c>
      <c r="C8" s="15">
        <f>1/I2</f>
        <v>0.75</v>
      </c>
      <c r="D8" s="15">
        <f>1/I3</f>
        <v>0.55555555555555558</v>
      </c>
      <c r="E8" s="15">
        <f>1/I4</f>
        <v>0.6</v>
      </c>
      <c r="F8" s="15">
        <f>1/I5</f>
        <v>1.4</v>
      </c>
      <c r="G8" s="15">
        <f>1/I6</f>
        <v>0.5714285714285714</v>
      </c>
      <c r="H8" s="15">
        <f>1/I7</f>
        <v>0.8</v>
      </c>
      <c r="I8" s="15">
        <v>1</v>
      </c>
      <c r="J8" s="15">
        <v>1.1666666666666667</v>
      </c>
      <c r="K8" s="15">
        <v>1.6</v>
      </c>
      <c r="L8" s="15">
        <v>2</v>
      </c>
      <c r="M8" s="15">
        <v>0.66666666666666663</v>
      </c>
      <c r="N8" s="15">
        <v>0.5</v>
      </c>
      <c r="O8" s="15">
        <v>1.2</v>
      </c>
      <c r="P8" s="15">
        <v>0.44444444444444442</v>
      </c>
      <c r="Q8" s="15">
        <v>1.6</v>
      </c>
      <c r="R8" s="15">
        <v>1.8</v>
      </c>
      <c r="S8" s="15">
        <v>2</v>
      </c>
      <c r="T8" s="15">
        <v>1.8</v>
      </c>
      <c r="U8" s="15">
        <v>3</v>
      </c>
      <c r="V8" s="15">
        <v>3</v>
      </c>
      <c r="W8" s="15">
        <v>0.8</v>
      </c>
      <c r="X8" s="15">
        <v>0.8</v>
      </c>
      <c r="Y8" s="15">
        <v>0.16666666666666666</v>
      </c>
      <c r="Z8" s="15">
        <v>0.14285714285714285</v>
      </c>
      <c r="AA8" s="15">
        <v>0.16666666666666666</v>
      </c>
      <c r="AB8" s="15">
        <v>0.16666666666666666</v>
      </c>
      <c r="AC8" s="15">
        <v>0.16666666666666666</v>
      </c>
      <c r="AD8" s="15">
        <v>0.16666666666666666</v>
      </c>
      <c r="AE8" s="15">
        <v>0.16666666666666666</v>
      </c>
      <c r="AF8" s="15">
        <v>0.2</v>
      </c>
      <c r="AG8" s="15">
        <v>0.2</v>
      </c>
      <c r="AH8" s="15">
        <v>0.2</v>
      </c>
      <c r="AI8" s="15">
        <v>0.2</v>
      </c>
      <c r="AJ8" s="15">
        <v>0.25</v>
      </c>
      <c r="AK8" s="15">
        <v>0.25</v>
      </c>
      <c r="AL8" s="15">
        <v>0.25</v>
      </c>
      <c r="AM8" s="15">
        <v>0.125</v>
      </c>
    </row>
    <row r="9" spans="1:39" ht="15" customHeight="1">
      <c r="A9" s="8" t="s">
        <v>8</v>
      </c>
      <c r="B9" s="10" t="s">
        <v>54</v>
      </c>
      <c r="C9" s="15">
        <f>1/J2</f>
        <v>0.42857142857142855</v>
      </c>
      <c r="D9" s="15">
        <f>1/J3</f>
        <v>0.44444444444444442</v>
      </c>
      <c r="E9" s="15">
        <f>1/J4</f>
        <v>0.6</v>
      </c>
      <c r="F9" s="15">
        <f>1/J5</f>
        <v>0.8</v>
      </c>
      <c r="G9" s="15">
        <f>1/J6</f>
        <v>0.7142857142857143</v>
      </c>
      <c r="H9" s="15">
        <f>1/J7</f>
        <v>0.7142857142857143</v>
      </c>
      <c r="I9" s="15">
        <f>1/J8</f>
        <v>0.8571428571428571</v>
      </c>
      <c r="J9" s="15">
        <v>1</v>
      </c>
      <c r="K9" s="15">
        <v>1.4</v>
      </c>
      <c r="L9" s="15">
        <v>1.3333333333333333</v>
      </c>
      <c r="M9" s="15">
        <v>0.6</v>
      </c>
      <c r="N9" s="15">
        <v>0.5</v>
      </c>
      <c r="O9" s="15">
        <v>1.2</v>
      </c>
      <c r="P9" s="15">
        <v>0.44444444444444442</v>
      </c>
      <c r="Q9" s="15">
        <v>1.6</v>
      </c>
      <c r="R9" s="15">
        <v>1.8</v>
      </c>
      <c r="S9" s="15">
        <v>2</v>
      </c>
      <c r="T9" s="15">
        <v>1.8</v>
      </c>
      <c r="U9" s="15">
        <v>3</v>
      </c>
      <c r="V9" s="15">
        <v>3</v>
      </c>
      <c r="W9" s="15">
        <v>0.8</v>
      </c>
      <c r="X9" s="15">
        <v>0.8</v>
      </c>
      <c r="Y9" s="15">
        <v>0.16666666666666666</v>
      </c>
      <c r="Z9" s="15">
        <v>0.14285714285714285</v>
      </c>
      <c r="AA9" s="15">
        <v>0.16666666666666666</v>
      </c>
      <c r="AB9" s="15">
        <v>0.16666666666666666</v>
      </c>
      <c r="AC9" s="15">
        <v>0.16666666666666666</v>
      </c>
      <c r="AD9" s="15">
        <v>0.16666666666666666</v>
      </c>
      <c r="AE9" s="15">
        <v>0.16666666666666666</v>
      </c>
      <c r="AF9" s="15">
        <v>0.2</v>
      </c>
      <c r="AG9" s="15">
        <v>0.2</v>
      </c>
      <c r="AH9" s="15">
        <v>0.2</v>
      </c>
      <c r="AI9" s="15">
        <v>0.2</v>
      </c>
      <c r="AJ9" s="15">
        <v>0.25</v>
      </c>
      <c r="AK9" s="15">
        <v>0.25</v>
      </c>
      <c r="AL9" s="15">
        <v>0.25</v>
      </c>
      <c r="AM9" s="15">
        <v>0.125</v>
      </c>
    </row>
    <row r="10" spans="1:39" ht="15" customHeight="1">
      <c r="A10" s="8" t="s">
        <v>9</v>
      </c>
      <c r="B10" s="10" t="s">
        <v>55</v>
      </c>
      <c r="C10" s="15">
        <f>1/K2</f>
        <v>0.75</v>
      </c>
      <c r="D10" s="15">
        <f>1/K3</f>
        <v>0.55555555555555558</v>
      </c>
      <c r="E10" s="15">
        <f>1/K4</f>
        <v>0.6</v>
      </c>
      <c r="F10" s="15">
        <f>1/K5</f>
        <v>0.8571428571428571</v>
      </c>
      <c r="G10" s="15">
        <f>1/K6</f>
        <v>0.625</v>
      </c>
      <c r="H10" s="15">
        <f>1/K7</f>
        <v>0.55555555555555558</v>
      </c>
      <c r="I10" s="15">
        <f>1/K8</f>
        <v>0.625</v>
      </c>
      <c r="J10" s="15">
        <f>1/K9</f>
        <v>0.7142857142857143</v>
      </c>
      <c r="K10" s="15">
        <v>1</v>
      </c>
      <c r="L10" s="15">
        <v>1.5</v>
      </c>
      <c r="M10" s="15">
        <v>1</v>
      </c>
      <c r="N10" s="15">
        <v>0.6</v>
      </c>
      <c r="O10" s="15">
        <v>1.3333333333333333</v>
      </c>
      <c r="P10" s="15">
        <v>0.33333333333333331</v>
      </c>
      <c r="Q10" s="15">
        <v>1.25</v>
      </c>
      <c r="R10" s="15">
        <v>1.25</v>
      </c>
      <c r="S10" s="15">
        <v>1.5</v>
      </c>
      <c r="T10" s="15">
        <v>0.6</v>
      </c>
      <c r="U10" s="15">
        <v>0.33333333333333331</v>
      </c>
      <c r="V10" s="15">
        <v>0.5</v>
      </c>
      <c r="W10" s="15">
        <v>0.2</v>
      </c>
      <c r="X10" s="15">
        <v>0.2</v>
      </c>
      <c r="Y10" s="15">
        <v>0.16666666666666666</v>
      </c>
      <c r="Z10" s="15">
        <v>0.14285714285714285</v>
      </c>
      <c r="AA10" s="15">
        <v>0.16666666666666666</v>
      </c>
      <c r="AB10" s="15">
        <v>0.16666666666666666</v>
      </c>
      <c r="AC10" s="15">
        <v>0.16666666666666666</v>
      </c>
      <c r="AD10" s="15">
        <v>0.16666666666666666</v>
      </c>
      <c r="AE10" s="15">
        <v>0.16666666666666666</v>
      </c>
      <c r="AF10" s="15">
        <v>0.2</v>
      </c>
      <c r="AG10" s="15">
        <v>0.2</v>
      </c>
      <c r="AH10" s="15">
        <v>0.2</v>
      </c>
      <c r="AI10" s="15">
        <v>0.2</v>
      </c>
      <c r="AJ10" s="15">
        <v>0.25</v>
      </c>
      <c r="AK10" s="15">
        <v>0.25</v>
      </c>
      <c r="AL10" s="15">
        <v>0.25</v>
      </c>
      <c r="AM10" s="15">
        <v>0.125</v>
      </c>
    </row>
    <row r="11" spans="1:39" ht="15" customHeight="1">
      <c r="A11" s="8" t="s">
        <v>10</v>
      </c>
      <c r="B11" s="10" t="s">
        <v>56</v>
      </c>
      <c r="C11" s="15">
        <f>1/L2</f>
        <v>1.5</v>
      </c>
      <c r="D11" s="15">
        <f>1/L3</f>
        <v>0.6</v>
      </c>
      <c r="E11" s="15">
        <f>1/L4</f>
        <v>0.4</v>
      </c>
      <c r="F11" s="15">
        <f>1/L5</f>
        <v>0.6</v>
      </c>
      <c r="G11" s="15">
        <f>1/L6</f>
        <v>1</v>
      </c>
      <c r="H11" s="15">
        <f>1/L7</f>
        <v>1</v>
      </c>
      <c r="I11" s="15">
        <f>1/L8</f>
        <v>0.5</v>
      </c>
      <c r="J11" s="15">
        <f>1/L9</f>
        <v>0.75</v>
      </c>
      <c r="K11" s="15">
        <f>1/L10</f>
        <v>0.66666666666666663</v>
      </c>
      <c r="L11" s="15">
        <v>1</v>
      </c>
      <c r="M11" s="15">
        <v>1.5</v>
      </c>
      <c r="N11" s="15">
        <v>0.5</v>
      </c>
      <c r="O11" s="15">
        <v>0.66666666666666663</v>
      </c>
      <c r="P11" s="15">
        <v>0.5714285714285714</v>
      </c>
      <c r="Q11" s="15">
        <v>0.66666666666666663</v>
      </c>
      <c r="R11" s="15">
        <v>0.5714285714285714</v>
      </c>
      <c r="S11" s="15">
        <v>0.66666666666666663</v>
      </c>
      <c r="T11" s="15">
        <v>0.8</v>
      </c>
      <c r="U11" s="15">
        <v>0.83333333333333337</v>
      </c>
      <c r="V11" s="15">
        <v>1.5</v>
      </c>
      <c r="W11" s="15">
        <v>0.5</v>
      </c>
      <c r="X11" s="15">
        <v>0.5</v>
      </c>
      <c r="Y11" s="15">
        <v>1.25</v>
      </c>
      <c r="Z11" s="15">
        <v>1.25</v>
      </c>
      <c r="AA11" s="15">
        <v>1.25</v>
      </c>
      <c r="AB11" s="15">
        <v>1.3333333333333333</v>
      </c>
      <c r="AC11" s="15">
        <v>1.3333333333333333</v>
      </c>
      <c r="AD11" s="15">
        <v>1.3333333333333333</v>
      </c>
      <c r="AE11" s="15">
        <v>1.3333333333333333</v>
      </c>
      <c r="AF11" s="15">
        <v>0.8</v>
      </c>
      <c r="AG11" s="15">
        <v>0.8</v>
      </c>
      <c r="AH11" s="15">
        <v>0.8</v>
      </c>
      <c r="AI11" s="15">
        <v>0.8</v>
      </c>
      <c r="AJ11" s="15">
        <v>0.75</v>
      </c>
      <c r="AK11" s="15">
        <v>1</v>
      </c>
      <c r="AL11" s="15">
        <v>0.6</v>
      </c>
      <c r="AM11" s="15">
        <v>0.5</v>
      </c>
    </row>
    <row r="12" spans="1:39" ht="15" customHeight="1">
      <c r="A12" s="8" t="s">
        <v>11</v>
      </c>
      <c r="B12" s="10" t="s">
        <v>57</v>
      </c>
      <c r="C12" s="15">
        <f>1/M2</f>
        <v>2</v>
      </c>
      <c r="D12" s="15">
        <f>1/M3</f>
        <v>0.5</v>
      </c>
      <c r="E12" s="15">
        <f>1/M4</f>
        <v>0.4</v>
      </c>
      <c r="F12" s="15">
        <f>1/M5</f>
        <v>0.5</v>
      </c>
      <c r="G12" s="15">
        <f>1/M6</f>
        <v>0.66666666666666663</v>
      </c>
      <c r="H12" s="15">
        <f>1/M7</f>
        <v>0.8</v>
      </c>
      <c r="I12" s="15">
        <f>1/M8</f>
        <v>1.5</v>
      </c>
      <c r="J12" s="15">
        <f>1/M9</f>
        <v>1.6666666666666667</v>
      </c>
      <c r="K12" s="15">
        <f>1/M10</f>
        <v>1</v>
      </c>
      <c r="L12" s="15">
        <f>1/M11</f>
        <v>0.66666666666666663</v>
      </c>
      <c r="M12" s="15">
        <v>1</v>
      </c>
      <c r="N12" s="15">
        <v>0.7142857142857143</v>
      </c>
      <c r="O12" s="15">
        <v>0.5</v>
      </c>
      <c r="P12" s="15">
        <v>0.5</v>
      </c>
      <c r="Q12" s="15">
        <v>0.66666666666666663</v>
      </c>
      <c r="R12" s="15">
        <v>0.5</v>
      </c>
      <c r="S12" s="15">
        <v>0.83333333333333337</v>
      </c>
      <c r="T12" s="15">
        <v>0.8</v>
      </c>
      <c r="U12" s="15">
        <v>0.83333333333333337</v>
      </c>
      <c r="V12" s="15">
        <v>1.6666666666666667</v>
      </c>
      <c r="W12" s="15">
        <v>0.42857142857142855</v>
      </c>
      <c r="X12" s="15">
        <v>0.42857142857142855</v>
      </c>
      <c r="Y12" s="15">
        <v>1.3333333333333333</v>
      </c>
      <c r="Z12" s="15">
        <v>1.3333333333333333</v>
      </c>
      <c r="AA12" s="15">
        <v>1.3333333333333333</v>
      </c>
      <c r="AB12" s="15">
        <v>0.8</v>
      </c>
      <c r="AC12" s="15">
        <v>0.8</v>
      </c>
      <c r="AD12" s="15">
        <v>0.8</v>
      </c>
      <c r="AE12" s="15">
        <v>0.8</v>
      </c>
      <c r="AF12" s="15">
        <v>0.75</v>
      </c>
      <c r="AG12" s="15">
        <v>0.75</v>
      </c>
      <c r="AH12" s="15">
        <v>0.75</v>
      </c>
      <c r="AI12" s="15">
        <v>0.75</v>
      </c>
      <c r="AJ12" s="15">
        <v>0.75</v>
      </c>
      <c r="AK12" s="15">
        <v>1</v>
      </c>
      <c r="AL12" s="15">
        <v>0.6</v>
      </c>
      <c r="AM12" s="15">
        <v>0.5</v>
      </c>
    </row>
    <row r="13" spans="1:39" ht="15" customHeight="1">
      <c r="A13" s="8" t="s">
        <v>12</v>
      </c>
      <c r="B13" s="10" t="s">
        <v>58</v>
      </c>
      <c r="C13" s="15">
        <f>1/N2</f>
        <v>3</v>
      </c>
      <c r="D13" s="15">
        <f>1/N3</f>
        <v>0.66666666666666663</v>
      </c>
      <c r="E13" s="15">
        <f>1/N4</f>
        <v>1.3333333333333333</v>
      </c>
      <c r="F13" s="15">
        <f>1/N5</f>
        <v>2</v>
      </c>
      <c r="G13" s="15">
        <f>1/N6</f>
        <v>1.6666666666666667</v>
      </c>
      <c r="H13" s="15">
        <f>1/N7</f>
        <v>2</v>
      </c>
      <c r="I13" s="15">
        <f>1/N8</f>
        <v>2</v>
      </c>
      <c r="J13" s="15">
        <f>1/N9</f>
        <v>2</v>
      </c>
      <c r="K13" s="15">
        <f>1/N10</f>
        <v>1.6666666666666667</v>
      </c>
      <c r="L13" s="15">
        <f>1/N11</f>
        <v>2</v>
      </c>
      <c r="M13" s="15">
        <f>1/N12</f>
        <v>1.4</v>
      </c>
      <c r="N13" s="15">
        <v>1</v>
      </c>
      <c r="O13" s="15">
        <v>2</v>
      </c>
      <c r="P13" s="15">
        <v>0.8571428571428571</v>
      </c>
      <c r="Q13" s="15">
        <v>1.5</v>
      </c>
      <c r="R13" s="15">
        <v>1.75</v>
      </c>
      <c r="S13" s="15">
        <v>2</v>
      </c>
      <c r="T13" s="15">
        <v>1.6666666666666667</v>
      </c>
      <c r="U13" s="15">
        <v>2</v>
      </c>
      <c r="V13" s="15">
        <v>3.5</v>
      </c>
      <c r="W13" s="15">
        <v>1.1428571428571428</v>
      </c>
      <c r="X13" s="15">
        <v>1.1428571428571428</v>
      </c>
      <c r="Y13" s="15">
        <v>1.25</v>
      </c>
      <c r="Z13" s="15">
        <v>1.25</v>
      </c>
      <c r="AA13" s="15">
        <v>1.25</v>
      </c>
      <c r="AB13" s="15">
        <v>1.3333333333333333</v>
      </c>
      <c r="AC13" s="15">
        <v>1.3333333333333333</v>
      </c>
      <c r="AD13" s="15">
        <v>1.3333333333333333</v>
      </c>
      <c r="AE13" s="15">
        <v>1.3333333333333333</v>
      </c>
      <c r="AF13" s="15">
        <v>0.75</v>
      </c>
      <c r="AG13" s="15">
        <v>0.75</v>
      </c>
      <c r="AH13" s="15">
        <v>0.75</v>
      </c>
      <c r="AI13" s="15">
        <v>0.75</v>
      </c>
      <c r="AJ13" s="15">
        <v>0.75</v>
      </c>
      <c r="AK13" s="15">
        <v>1</v>
      </c>
      <c r="AL13" s="15">
        <v>0.6</v>
      </c>
      <c r="AM13" s="15">
        <v>0.5</v>
      </c>
    </row>
    <row r="14" spans="1:39" ht="15" customHeight="1">
      <c r="A14" s="8" t="s">
        <v>13</v>
      </c>
      <c r="B14" s="10" t="s">
        <v>59</v>
      </c>
      <c r="C14" s="15">
        <f>1/O2</f>
        <v>0.625</v>
      </c>
      <c r="D14" s="15">
        <f>1/O3</f>
        <v>0.55555555555555558</v>
      </c>
      <c r="E14" s="15">
        <f>1/O4</f>
        <v>0.8</v>
      </c>
      <c r="F14" s="15">
        <f>1/O5</f>
        <v>0.625</v>
      </c>
      <c r="G14" s="15">
        <f>1/O6</f>
        <v>0.375</v>
      </c>
      <c r="H14" s="15">
        <f>1/O7</f>
        <v>0.5</v>
      </c>
      <c r="I14" s="15">
        <f>1/O8</f>
        <v>0.83333333333333337</v>
      </c>
      <c r="J14" s="15">
        <f>1/O9</f>
        <v>0.83333333333333337</v>
      </c>
      <c r="K14" s="15">
        <f>1/O10</f>
        <v>0.75</v>
      </c>
      <c r="L14" s="15">
        <f>1/O11</f>
        <v>1.5</v>
      </c>
      <c r="M14" s="15">
        <f>1/O12</f>
        <v>2</v>
      </c>
      <c r="N14" s="15">
        <f>1/O13</f>
        <v>0.5</v>
      </c>
      <c r="O14" s="15">
        <v>1</v>
      </c>
      <c r="P14" s="15">
        <v>0.33333333333333331</v>
      </c>
      <c r="Q14" s="15">
        <v>1.25</v>
      </c>
      <c r="R14" s="15">
        <v>1.25</v>
      </c>
      <c r="S14" s="15">
        <v>0.75</v>
      </c>
      <c r="T14" s="15">
        <v>0.6</v>
      </c>
      <c r="U14" s="15">
        <v>0.5</v>
      </c>
      <c r="V14" s="15">
        <v>0.5</v>
      </c>
      <c r="W14" s="15">
        <v>0.2</v>
      </c>
      <c r="X14" s="15">
        <v>0.2</v>
      </c>
      <c r="Y14" s="15">
        <v>1.2</v>
      </c>
      <c r="Z14" s="15">
        <v>1.2</v>
      </c>
      <c r="AA14" s="15">
        <v>1.2</v>
      </c>
      <c r="AB14" s="15">
        <v>1.1666666666666667</v>
      </c>
      <c r="AC14" s="15">
        <v>1.1666666666666667</v>
      </c>
      <c r="AD14" s="15">
        <v>1.1666666666666667</v>
      </c>
      <c r="AE14" s="15">
        <v>1.1666666666666667</v>
      </c>
      <c r="AF14" s="15">
        <v>1.4</v>
      </c>
      <c r="AG14" s="15">
        <v>1.4</v>
      </c>
      <c r="AH14" s="15">
        <v>1.4</v>
      </c>
      <c r="AI14" s="15">
        <v>1.4</v>
      </c>
      <c r="AJ14" s="15">
        <v>0.8571428571428571</v>
      </c>
      <c r="AK14" s="15">
        <v>1</v>
      </c>
      <c r="AL14" s="15">
        <v>1</v>
      </c>
      <c r="AM14" s="15">
        <v>0.16666666666666666</v>
      </c>
    </row>
    <row r="15" spans="1:39" ht="15" customHeight="1">
      <c r="A15" s="8" t="s">
        <v>14</v>
      </c>
      <c r="B15" s="10" t="s">
        <v>60</v>
      </c>
      <c r="C15" s="15">
        <f>1/P2</f>
        <v>1.2857142857142856</v>
      </c>
      <c r="D15" s="15">
        <f>1/P3</f>
        <v>0.88888888888888884</v>
      </c>
      <c r="E15" s="15">
        <f>1/P4</f>
        <v>1.5</v>
      </c>
      <c r="F15" s="15">
        <f>1/P5</f>
        <v>1.7999999999999998</v>
      </c>
      <c r="G15" s="15">
        <f>1/P6</f>
        <v>1.2857142857142856</v>
      </c>
      <c r="H15" s="15">
        <f>1/P7</f>
        <v>2.25</v>
      </c>
      <c r="I15" s="15">
        <f>1/P8</f>
        <v>2.25</v>
      </c>
      <c r="J15" s="15">
        <f>1/P9</f>
        <v>2.25</v>
      </c>
      <c r="K15" s="15">
        <f>1/P10</f>
        <v>3</v>
      </c>
      <c r="L15" s="15">
        <f>1/P11</f>
        <v>1.75</v>
      </c>
      <c r="M15" s="15">
        <f>1/P12</f>
        <v>2</v>
      </c>
      <c r="N15" s="15">
        <f>1/P13</f>
        <v>1.1666666666666667</v>
      </c>
      <c r="O15" s="15">
        <f>1/P14</f>
        <v>3</v>
      </c>
      <c r="P15" s="15">
        <v>1</v>
      </c>
      <c r="Q15" s="15">
        <v>4.5</v>
      </c>
      <c r="R15" s="15">
        <v>9</v>
      </c>
      <c r="S15" s="15">
        <v>2.6666666666666665</v>
      </c>
      <c r="T15" s="15">
        <v>1.8</v>
      </c>
      <c r="U15" s="15">
        <v>3.5</v>
      </c>
      <c r="V15" s="15">
        <v>3.5</v>
      </c>
      <c r="W15" s="15">
        <v>0.4</v>
      </c>
      <c r="X15" s="15">
        <v>0.4</v>
      </c>
      <c r="Y15" s="15">
        <v>1.1428571428571428</v>
      </c>
      <c r="Z15" s="15">
        <v>1.1428571428571428</v>
      </c>
      <c r="AA15" s="15">
        <v>1.1428571428571428</v>
      </c>
      <c r="AB15" s="15">
        <v>1.6</v>
      </c>
      <c r="AC15" s="15">
        <v>1.6</v>
      </c>
      <c r="AD15" s="15">
        <v>1.6</v>
      </c>
      <c r="AE15" s="15">
        <v>1.6</v>
      </c>
      <c r="AF15" s="15">
        <v>2.6666666666666665</v>
      </c>
      <c r="AG15" s="15">
        <v>2.6666666666666665</v>
      </c>
      <c r="AH15" s="15">
        <v>2.6666666666666665</v>
      </c>
      <c r="AI15" s="15">
        <v>2.6666666666666665</v>
      </c>
      <c r="AJ15" s="15">
        <v>1.6</v>
      </c>
      <c r="AK15" s="15">
        <v>2</v>
      </c>
      <c r="AL15" s="15">
        <v>2.6666666666666665</v>
      </c>
      <c r="AM15" s="15">
        <v>1.1428571428571428</v>
      </c>
    </row>
    <row r="16" spans="1:39" ht="15" customHeight="1">
      <c r="A16" s="8" t="s">
        <v>15</v>
      </c>
      <c r="B16" s="10" t="s">
        <v>61</v>
      </c>
      <c r="C16" s="15">
        <f>1/Q2</f>
        <v>0.2857142857142857</v>
      </c>
      <c r="D16" s="15">
        <f>1/Q3</f>
        <v>0.5</v>
      </c>
      <c r="E16" s="15">
        <f>1/Q4</f>
        <v>1.5</v>
      </c>
      <c r="F16" s="15">
        <f>1/Q5</f>
        <v>0.5</v>
      </c>
      <c r="G16" s="15">
        <f>1/Q6</f>
        <v>0.5</v>
      </c>
      <c r="H16" s="15">
        <f>1/Q7</f>
        <v>0.5</v>
      </c>
      <c r="I16" s="15">
        <f>1/Q8</f>
        <v>0.625</v>
      </c>
      <c r="J16" s="15">
        <f>1/Q9</f>
        <v>0.625</v>
      </c>
      <c r="K16" s="15">
        <f>1/Q10</f>
        <v>0.8</v>
      </c>
      <c r="L16" s="15">
        <f>1/Q11</f>
        <v>1.5</v>
      </c>
      <c r="M16" s="15">
        <f>1/Q12</f>
        <v>1.5</v>
      </c>
      <c r="N16" s="15">
        <f>1/Q13</f>
        <v>0.66666666666666663</v>
      </c>
      <c r="O16" s="15">
        <f>1/Q14</f>
        <v>0.8</v>
      </c>
      <c r="P16" s="15">
        <f>1/Q15</f>
        <v>0.22222222222222221</v>
      </c>
      <c r="Q16" s="15">
        <v>1</v>
      </c>
      <c r="R16" s="15">
        <v>1.25</v>
      </c>
      <c r="S16" s="15">
        <v>0.66666666666666663</v>
      </c>
      <c r="T16" s="15">
        <v>0.6</v>
      </c>
      <c r="U16" s="15">
        <v>0.66666666666666663</v>
      </c>
      <c r="V16" s="15">
        <v>0.5</v>
      </c>
      <c r="W16" s="15">
        <v>0.2</v>
      </c>
      <c r="X16" s="15">
        <v>0.2</v>
      </c>
      <c r="Y16" s="15">
        <v>1.2</v>
      </c>
      <c r="Z16" s="15">
        <v>1.2</v>
      </c>
      <c r="AA16" s="15">
        <v>1.2</v>
      </c>
      <c r="AB16" s="15">
        <v>1.1666666666666667</v>
      </c>
      <c r="AC16" s="15">
        <v>1.1666666666666667</v>
      </c>
      <c r="AD16" s="15">
        <v>1.1666666666666667</v>
      </c>
      <c r="AE16" s="15">
        <v>1.1666666666666667</v>
      </c>
      <c r="AF16" s="15">
        <v>1.4</v>
      </c>
      <c r="AG16" s="15">
        <v>1.4</v>
      </c>
      <c r="AH16" s="15">
        <v>1.4</v>
      </c>
      <c r="AI16" s="15">
        <v>1.4</v>
      </c>
      <c r="AJ16" s="15">
        <v>0.8571428571428571</v>
      </c>
      <c r="AK16" s="15">
        <v>1</v>
      </c>
      <c r="AL16" s="15">
        <v>1</v>
      </c>
      <c r="AM16" s="15">
        <v>0.16666666666666666</v>
      </c>
    </row>
    <row r="17" spans="1:39" ht="15" customHeight="1">
      <c r="A17" s="8" t="s">
        <v>16</v>
      </c>
      <c r="B17" s="10" t="s">
        <v>62</v>
      </c>
      <c r="C17" s="15">
        <f>1/R2</f>
        <v>0.44444444444444442</v>
      </c>
      <c r="D17" s="15">
        <f>1/R3</f>
        <v>0.33333333333333331</v>
      </c>
      <c r="E17" s="15">
        <f>1/R4</f>
        <v>1.75</v>
      </c>
      <c r="F17" s="15">
        <f>1/R5</f>
        <v>0.44444444444444442</v>
      </c>
      <c r="G17" s="15">
        <f>1/R6</f>
        <v>0.22222222222222221</v>
      </c>
      <c r="H17" s="15">
        <f>1/R7</f>
        <v>0.33333333333333331</v>
      </c>
      <c r="I17" s="15">
        <f>1/R8</f>
        <v>0.55555555555555558</v>
      </c>
      <c r="J17" s="15">
        <f>1/R9</f>
        <v>0.55555555555555558</v>
      </c>
      <c r="K17" s="15">
        <f>1/R10</f>
        <v>0.8</v>
      </c>
      <c r="L17" s="15">
        <f>1/R11</f>
        <v>1.75</v>
      </c>
      <c r="M17" s="15">
        <f>1/R12</f>
        <v>2</v>
      </c>
      <c r="N17" s="15">
        <f>1/R13</f>
        <v>0.5714285714285714</v>
      </c>
      <c r="O17" s="15">
        <f>1/R14</f>
        <v>0.8</v>
      </c>
      <c r="P17" s="15">
        <f>1/R15</f>
        <v>0.1111111111111111</v>
      </c>
      <c r="Q17" s="15">
        <f>1/R16</f>
        <v>0.8</v>
      </c>
      <c r="R17" s="15">
        <v>1</v>
      </c>
      <c r="S17" s="15">
        <v>0.66666666666666663</v>
      </c>
      <c r="T17" s="15">
        <v>0.6</v>
      </c>
      <c r="U17" s="15">
        <v>0.66666666666666663</v>
      </c>
      <c r="V17" s="15">
        <v>0.5</v>
      </c>
      <c r="W17" s="15">
        <v>0.2</v>
      </c>
      <c r="X17" s="15">
        <v>0.2</v>
      </c>
      <c r="Y17" s="15">
        <v>9</v>
      </c>
      <c r="Z17" s="15">
        <v>9</v>
      </c>
      <c r="AA17" s="15">
        <v>9</v>
      </c>
      <c r="AB17" s="15">
        <v>9</v>
      </c>
      <c r="AC17" s="15">
        <v>9</v>
      </c>
      <c r="AD17" s="15">
        <v>9</v>
      </c>
      <c r="AE17" s="15">
        <v>9</v>
      </c>
      <c r="AF17" s="15">
        <v>9</v>
      </c>
      <c r="AG17" s="15">
        <v>9</v>
      </c>
      <c r="AH17" s="15">
        <v>9</v>
      </c>
      <c r="AI17" s="15">
        <v>9</v>
      </c>
      <c r="AJ17" s="15">
        <v>9</v>
      </c>
      <c r="AK17" s="15">
        <v>9</v>
      </c>
      <c r="AL17" s="15">
        <v>9</v>
      </c>
      <c r="AM17" s="15">
        <v>2.25</v>
      </c>
    </row>
    <row r="18" spans="1:39" ht="15" customHeight="1">
      <c r="A18" s="8" t="s">
        <v>17</v>
      </c>
      <c r="B18" s="10" t="s">
        <v>63</v>
      </c>
      <c r="C18" s="15">
        <f>1/S2</f>
        <v>0.625</v>
      </c>
      <c r="D18" s="15">
        <f>1/S3</f>
        <v>0.33333333333333331</v>
      </c>
      <c r="E18" s="15">
        <f>1/S4</f>
        <v>1.2</v>
      </c>
      <c r="F18" s="15">
        <f>1/S5</f>
        <v>0.83333333333333337</v>
      </c>
      <c r="G18" s="15">
        <f>1/S6</f>
        <v>0.55555555555555558</v>
      </c>
      <c r="H18" s="15">
        <f>1/S7</f>
        <v>0.5</v>
      </c>
      <c r="I18" s="15">
        <f>1/S8</f>
        <v>0.5</v>
      </c>
      <c r="J18" s="15">
        <f>1/S9</f>
        <v>0.5</v>
      </c>
      <c r="K18" s="15">
        <f>1/S10</f>
        <v>0.66666666666666663</v>
      </c>
      <c r="L18" s="15">
        <f>1/S11</f>
        <v>1.5</v>
      </c>
      <c r="M18" s="15">
        <f>1/S12</f>
        <v>1.2</v>
      </c>
      <c r="N18" s="15">
        <f>1/S13</f>
        <v>0.5</v>
      </c>
      <c r="O18" s="15">
        <f>1/S14</f>
        <v>1.3333333333333333</v>
      </c>
      <c r="P18" s="15">
        <f>1/S15</f>
        <v>0.375</v>
      </c>
      <c r="Q18" s="15">
        <f>1/S16</f>
        <v>1.5</v>
      </c>
      <c r="R18" s="15">
        <f>1/S17</f>
        <v>1.5</v>
      </c>
      <c r="S18" s="15">
        <v>1</v>
      </c>
      <c r="T18" s="15">
        <v>1.2</v>
      </c>
      <c r="U18" s="15">
        <v>2</v>
      </c>
      <c r="V18" s="15">
        <v>3</v>
      </c>
      <c r="W18" s="15">
        <v>0.6</v>
      </c>
      <c r="X18" s="15">
        <v>0.6</v>
      </c>
      <c r="Y18" s="15">
        <v>0.4</v>
      </c>
      <c r="Z18" s="15">
        <v>0.4</v>
      </c>
      <c r="AA18" s="15">
        <v>0.4</v>
      </c>
      <c r="AB18" s="15">
        <v>0.4</v>
      </c>
      <c r="AC18" s="15">
        <v>0.4</v>
      </c>
      <c r="AD18" s="15">
        <v>0.4</v>
      </c>
      <c r="AE18" s="15">
        <v>0.4</v>
      </c>
      <c r="AF18" s="15">
        <v>0.5</v>
      </c>
      <c r="AG18" s="15">
        <v>0.5</v>
      </c>
      <c r="AH18" s="15">
        <v>0.5</v>
      </c>
      <c r="AI18" s="15">
        <v>0.5</v>
      </c>
      <c r="AJ18" s="15">
        <v>0.4</v>
      </c>
      <c r="AK18" s="15">
        <v>0.4</v>
      </c>
      <c r="AL18" s="15">
        <v>0.8</v>
      </c>
      <c r="AM18" s="15">
        <v>0.42857142857142855</v>
      </c>
    </row>
    <row r="19" spans="1:39" ht="15" customHeight="1">
      <c r="A19" s="8" t="s">
        <v>18</v>
      </c>
      <c r="B19" s="10" t="s">
        <v>64</v>
      </c>
      <c r="C19" s="15">
        <f>1/T2</f>
        <v>0.7142857142857143</v>
      </c>
      <c r="D19" s="15">
        <f>1/T3</f>
        <v>0.55555555555555558</v>
      </c>
      <c r="E19" s="15">
        <f>1/T4</f>
        <v>1.25</v>
      </c>
      <c r="F19" s="15">
        <f>1/T5</f>
        <v>0.83333333333333337</v>
      </c>
      <c r="G19" s="15">
        <f>1/T6</f>
        <v>0.55555555555555558</v>
      </c>
      <c r="H19" s="15">
        <f>1/T7</f>
        <v>0.55555555555555558</v>
      </c>
      <c r="I19" s="15">
        <f>1/T8</f>
        <v>0.55555555555555558</v>
      </c>
      <c r="J19" s="15">
        <f>1/T9</f>
        <v>0.55555555555555558</v>
      </c>
      <c r="K19" s="15">
        <f>1/T10</f>
        <v>1.6666666666666667</v>
      </c>
      <c r="L19" s="15">
        <f>1/T11</f>
        <v>1.25</v>
      </c>
      <c r="M19" s="15">
        <f>1/T12</f>
        <v>1.25</v>
      </c>
      <c r="N19" s="15">
        <f>1/T13</f>
        <v>0.6</v>
      </c>
      <c r="O19" s="15">
        <f>1/T14</f>
        <v>1.6666666666666667</v>
      </c>
      <c r="P19" s="15">
        <f>1/T15</f>
        <v>0.55555555555555558</v>
      </c>
      <c r="Q19" s="15">
        <f>1/T16</f>
        <v>1.6666666666666667</v>
      </c>
      <c r="R19" s="15">
        <f>1/T17</f>
        <v>1.6666666666666667</v>
      </c>
      <c r="S19" s="15">
        <f>1/T18</f>
        <v>0.83333333333333337</v>
      </c>
      <c r="T19" s="15">
        <v>1</v>
      </c>
      <c r="U19" s="15">
        <v>2</v>
      </c>
      <c r="V19" s="15">
        <v>3</v>
      </c>
      <c r="W19" s="15">
        <v>0.6</v>
      </c>
      <c r="X19" s="15">
        <v>0.6</v>
      </c>
      <c r="Y19" s="15">
        <v>0.4</v>
      </c>
      <c r="Z19" s="15">
        <v>0.4</v>
      </c>
      <c r="AA19" s="15">
        <v>0.4</v>
      </c>
      <c r="AB19" s="15">
        <v>0.4</v>
      </c>
      <c r="AC19" s="15">
        <v>0.4</v>
      </c>
      <c r="AD19" s="15">
        <v>0.4</v>
      </c>
      <c r="AE19" s="15">
        <v>0.4</v>
      </c>
      <c r="AF19" s="15">
        <v>0.5</v>
      </c>
      <c r="AG19" s="15">
        <v>0.5</v>
      </c>
      <c r="AH19" s="15">
        <v>0.5</v>
      </c>
      <c r="AI19" s="15">
        <v>0.5</v>
      </c>
      <c r="AJ19" s="15">
        <v>0.4</v>
      </c>
      <c r="AK19" s="15">
        <v>0.4</v>
      </c>
      <c r="AL19" s="15">
        <v>0.8</v>
      </c>
      <c r="AM19" s="15">
        <v>0.42857142857142855</v>
      </c>
    </row>
    <row r="20" spans="1:39" ht="15" customHeight="1">
      <c r="A20" s="8" t="s">
        <v>19</v>
      </c>
      <c r="B20" s="10" t="s">
        <v>65</v>
      </c>
      <c r="C20" s="15">
        <f>1/U2</f>
        <v>0.4</v>
      </c>
      <c r="D20" s="15">
        <f>1/U3</f>
        <v>0.25</v>
      </c>
      <c r="E20" s="15">
        <f>1/U4</f>
        <v>0.66666666666666663</v>
      </c>
      <c r="F20" s="15">
        <f>1/U5</f>
        <v>0.33333333333333331</v>
      </c>
      <c r="G20" s="15">
        <f>1/U6</f>
        <v>0.33333333333333331</v>
      </c>
      <c r="H20" s="15">
        <f>1/U7</f>
        <v>0.33333333333333331</v>
      </c>
      <c r="I20" s="15">
        <f>1/U8</f>
        <v>0.33333333333333331</v>
      </c>
      <c r="J20" s="15">
        <f>1/U9</f>
        <v>0.33333333333333331</v>
      </c>
      <c r="K20" s="15">
        <f>1/U10</f>
        <v>3</v>
      </c>
      <c r="L20" s="15">
        <f>1/U11</f>
        <v>1.2</v>
      </c>
      <c r="M20" s="15">
        <f>1/U12</f>
        <v>1.2</v>
      </c>
      <c r="N20" s="15">
        <f>1/U13</f>
        <v>0.5</v>
      </c>
      <c r="O20" s="15">
        <f>1/U14</f>
        <v>2</v>
      </c>
      <c r="P20" s="15">
        <f>1/U15</f>
        <v>0.2857142857142857</v>
      </c>
      <c r="Q20" s="15">
        <f>1/U16</f>
        <v>1.5</v>
      </c>
      <c r="R20" s="15">
        <f>1/U17</f>
        <v>1.5</v>
      </c>
      <c r="S20" s="15">
        <f>1/U18</f>
        <v>0.5</v>
      </c>
      <c r="T20" s="15">
        <f>1/U19</f>
        <v>0.5</v>
      </c>
      <c r="U20" s="15">
        <v>1</v>
      </c>
      <c r="V20" s="15">
        <v>1.5</v>
      </c>
      <c r="W20" s="15">
        <v>0.4</v>
      </c>
      <c r="X20" s="15">
        <v>0.4</v>
      </c>
      <c r="Y20" s="15">
        <v>0.4</v>
      </c>
      <c r="Z20" s="15">
        <v>0.4</v>
      </c>
      <c r="AA20" s="15">
        <v>0.4</v>
      </c>
      <c r="AB20" s="15">
        <v>0.4</v>
      </c>
      <c r="AC20" s="15">
        <v>0.4</v>
      </c>
      <c r="AD20" s="15">
        <v>0.4</v>
      </c>
      <c r="AE20" s="15">
        <v>0.4</v>
      </c>
      <c r="AF20" s="15">
        <v>0.5</v>
      </c>
      <c r="AG20" s="15">
        <v>0.5</v>
      </c>
      <c r="AH20" s="15">
        <v>0.5</v>
      </c>
      <c r="AI20" s="15">
        <v>0.5</v>
      </c>
      <c r="AJ20" s="15">
        <v>0.4</v>
      </c>
      <c r="AK20" s="15">
        <v>0.4</v>
      </c>
      <c r="AL20" s="15">
        <v>0.8</v>
      </c>
      <c r="AM20" s="15">
        <v>0.42857142857142855</v>
      </c>
    </row>
    <row r="21" spans="1:39" ht="15" customHeight="1">
      <c r="A21" s="8" t="s">
        <v>20</v>
      </c>
      <c r="B21" s="10" t="s">
        <v>66</v>
      </c>
      <c r="C21" s="15">
        <f>1/V2</f>
        <v>0.2857142857142857</v>
      </c>
      <c r="D21" s="15">
        <f>1/V3</f>
        <v>0.22222222222222221</v>
      </c>
      <c r="E21" s="15">
        <f>1/V4</f>
        <v>0.66666666666666663</v>
      </c>
      <c r="F21" s="15">
        <f>1/V5</f>
        <v>0.2857142857142857</v>
      </c>
      <c r="G21" s="15">
        <f>1/V6</f>
        <v>0.33333333333333331</v>
      </c>
      <c r="H21" s="15">
        <f>1/V7</f>
        <v>0.33333333333333331</v>
      </c>
      <c r="I21" s="15">
        <f>1/V8</f>
        <v>0.33333333333333331</v>
      </c>
      <c r="J21" s="15">
        <f>1/V9</f>
        <v>0.33333333333333331</v>
      </c>
      <c r="K21" s="15">
        <f>1/V10</f>
        <v>2</v>
      </c>
      <c r="L21" s="15">
        <f>1/V11</f>
        <v>0.66666666666666663</v>
      </c>
      <c r="M21" s="15">
        <f>1/V12</f>
        <v>0.6</v>
      </c>
      <c r="N21" s="15">
        <f>1/V13</f>
        <v>0.2857142857142857</v>
      </c>
      <c r="O21" s="15">
        <f>1/V14</f>
        <v>2</v>
      </c>
      <c r="P21" s="15">
        <f>1/V15</f>
        <v>0.2857142857142857</v>
      </c>
      <c r="Q21" s="15">
        <f>1/V16</f>
        <v>2</v>
      </c>
      <c r="R21" s="15">
        <f>1/V17</f>
        <v>2</v>
      </c>
      <c r="S21" s="15">
        <f>1/V18</f>
        <v>0.33333333333333331</v>
      </c>
      <c r="T21" s="15">
        <f>1/V19</f>
        <v>0.33333333333333331</v>
      </c>
      <c r="U21" s="15">
        <f>1/V20</f>
        <v>0.66666666666666663</v>
      </c>
      <c r="V21" s="15">
        <v>1</v>
      </c>
      <c r="W21" s="15">
        <v>0.4</v>
      </c>
      <c r="X21" s="15">
        <v>0.4</v>
      </c>
      <c r="Y21" s="15">
        <v>0.4</v>
      </c>
      <c r="Z21" s="15">
        <v>0.4</v>
      </c>
      <c r="AA21" s="15">
        <v>0.4</v>
      </c>
      <c r="AB21" s="15">
        <v>0.5</v>
      </c>
      <c r="AC21" s="15">
        <v>0.33333333333333331</v>
      </c>
      <c r="AD21" s="15">
        <v>0.33333333333333331</v>
      </c>
      <c r="AE21" s="15">
        <v>0.33333333333333331</v>
      </c>
      <c r="AF21" s="15">
        <v>0.4</v>
      </c>
      <c r="AG21" s="15">
        <v>0.4</v>
      </c>
      <c r="AH21" s="15">
        <v>0.4</v>
      </c>
      <c r="AI21" s="15">
        <v>0.4</v>
      </c>
      <c r="AJ21" s="15">
        <v>0.5</v>
      </c>
      <c r="AK21" s="15">
        <v>0.5</v>
      </c>
      <c r="AL21" s="15">
        <v>0.4</v>
      </c>
      <c r="AM21" s="15">
        <v>0.2857142857142857</v>
      </c>
    </row>
    <row r="22" spans="1:39" ht="15" customHeight="1">
      <c r="A22" s="8" t="s">
        <v>21</v>
      </c>
      <c r="B22" s="10" t="s">
        <v>67</v>
      </c>
      <c r="C22" s="15">
        <f>1/W2</f>
        <v>1.4</v>
      </c>
      <c r="D22" s="15">
        <f>1/W3</f>
        <v>0.55555555555555558</v>
      </c>
      <c r="E22" s="15">
        <f>1/W4</f>
        <v>3.5</v>
      </c>
      <c r="F22" s="15">
        <f>1/W5</f>
        <v>0.83333333333333337</v>
      </c>
      <c r="G22" s="15">
        <f>1/W6</f>
        <v>1.25</v>
      </c>
      <c r="H22" s="15">
        <f>1/W7</f>
        <v>1.25</v>
      </c>
      <c r="I22" s="15">
        <f>1/W8</f>
        <v>1.25</v>
      </c>
      <c r="J22" s="15">
        <f>1/W9</f>
        <v>1.25</v>
      </c>
      <c r="K22" s="15">
        <f>1/W10</f>
        <v>5</v>
      </c>
      <c r="L22" s="15">
        <f>1/W11</f>
        <v>2</v>
      </c>
      <c r="M22" s="15">
        <f>1/W12</f>
        <v>2.3333333333333335</v>
      </c>
      <c r="N22" s="15">
        <f>1/W13</f>
        <v>0.875</v>
      </c>
      <c r="O22" s="15">
        <f>1/W14</f>
        <v>5</v>
      </c>
      <c r="P22" s="15">
        <f>1/W15</f>
        <v>2.5</v>
      </c>
      <c r="Q22" s="15">
        <f>1/W16</f>
        <v>5</v>
      </c>
      <c r="R22" s="15">
        <f>1/W17</f>
        <v>5</v>
      </c>
      <c r="S22" s="15">
        <f>1/W18</f>
        <v>1.6666666666666667</v>
      </c>
      <c r="T22" s="15">
        <f>1/W19</f>
        <v>1.6666666666666667</v>
      </c>
      <c r="U22" s="15">
        <f>1/W20</f>
        <v>2.5</v>
      </c>
      <c r="V22" s="15">
        <f>1/W21</f>
        <v>2.5</v>
      </c>
      <c r="W22" s="15">
        <v>1</v>
      </c>
      <c r="X22" s="15">
        <v>1</v>
      </c>
      <c r="Y22" s="15">
        <v>1.1428571428571428</v>
      </c>
      <c r="Z22" s="15">
        <v>1.1428571428571428</v>
      </c>
      <c r="AA22" s="15">
        <v>1.1428571428571428</v>
      </c>
      <c r="AB22" s="15">
        <v>1.3333333333333333</v>
      </c>
      <c r="AC22" s="15">
        <v>1.3333333333333333</v>
      </c>
      <c r="AD22" s="15">
        <v>1.3333333333333333</v>
      </c>
      <c r="AE22" s="15">
        <v>1.3333333333333333</v>
      </c>
      <c r="AF22" s="15">
        <v>1.4</v>
      </c>
      <c r="AG22" s="15">
        <v>1.4</v>
      </c>
      <c r="AH22" s="15">
        <v>1.4</v>
      </c>
      <c r="AI22" s="15">
        <v>1.4</v>
      </c>
      <c r="AJ22" s="15">
        <v>2.6666666666666665</v>
      </c>
      <c r="AK22" s="15">
        <v>4</v>
      </c>
      <c r="AL22" s="15">
        <v>3</v>
      </c>
      <c r="AM22" s="15">
        <v>1.4</v>
      </c>
    </row>
    <row r="23" spans="1:39" ht="15" customHeight="1">
      <c r="A23" s="8" t="s">
        <v>22</v>
      </c>
      <c r="B23" s="10" t="s">
        <v>68</v>
      </c>
      <c r="C23" s="15">
        <f>1/X2</f>
        <v>1.4</v>
      </c>
      <c r="D23" s="15">
        <f>1/X3</f>
        <v>0.55555555555555558</v>
      </c>
      <c r="E23" s="15">
        <f>1/X4</f>
        <v>3.5</v>
      </c>
      <c r="F23" s="15">
        <f>1/X5</f>
        <v>0.83333333333333337</v>
      </c>
      <c r="G23" s="15">
        <f>1/X6</f>
        <v>1.25</v>
      </c>
      <c r="H23" s="15">
        <f>1/X7</f>
        <v>1.25</v>
      </c>
      <c r="I23" s="15">
        <f>1/X8</f>
        <v>1.25</v>
      </c>
      <c r="J23" s="15">
        <f>1/X9</f>
        <v>1.25</v>
      </c>
      <c r="K23" s="15">
        <f>1/X10</f>
        <v>5</v>
      </c>
      <c r="L23" s="15">
        <f>1/X11</f>
        <v>2</v>
      </c>
      <c r="M23" s="15">
        <f>1/X12</f>
        <v>2.3333333333333335</v>
      </c>
      <c r="N23" s="15">
        <f>1/X13</f>
        <v>0.875</v>
      </c>
      <c r="O23" s="15">
        <f>1/X14</f>
        <v>5</v>
      </c>
      <c r="P23" s="15">
        <f>1/X15</f>
        <v>2.5</v>
      </c>
      <c r="Q23" s="15">
        <f>1/X16</f>
        <v>5</v>
      </c>
      <c r="R23" s="15">
        <f>1/X17</f>
        <v>5</v>
      </c>
      <c r="S23" s="15">
        <f>1/X18</f>
        <v>1.6666666666666667</v>
      </c>
      <c r="T23" s="15">
        <f>1/X19</f>
        <v>1.6666666666666667</v>
      </c>
      <c r="U23" s="15">
        <f>1/X20</f>
        <v>2.5</v>
      </c>
      <c r="V23" s="15">
        <f>1/X21</f>
        <v>2.5</v>
      </c>
      <c r="W23" s="15">
        <f>1/X22</f>
        <v>1</v>
      </c>
      <c r="X23" s="15">
        <v>1</v>
      </c>
      <c r="Y23" s="15">
        <v>1.1428571428571428</v>
      </c>
      <c r="Z23" s="15">
        <v>1.1428571428571428</v>
      </c>
      <c r="AA23" s="15">
        <v>1.1428571428571428</v>
      </c>
      <c r="AB23" s="15">
        <v>1.3333333333333333</v>
      </c>
      <c r="AC23" s="15">
        <v>1.3333333333333333</v>
      </c>
      <c r="AD23" s="15">
        <v>1.3333333333333333</v>
      </c>
      <c r="AE23" s="15">
        <v>1.3333333333333333</v>
      </c>
      <c r="AF23" s="15">
        <v>1.4</v>
      </c>
      <c r="AG23" s="15">
        <v>1.4</v>
      </c>
      <c r="AH23" s="15">
        <v>1.4</v>
      </c>
      <c r="AI23" s="15">
        <v>1.4</v>
      </c>
      <c r="AJ23" s="15">
        <v>2.6666666666666665</v>
      </c>
      <c r="AK23" s="15">
        <v>4</v>
      </c>
      <c r="AL23" s="15">
        <v>3</v>
      </c>
      <c r="AM23" s="15">
        <v>1.4</v>
      </c>
    </row>
    <row r="24" spans="1:39" ht="15" customHeight="1">
      <c r="A24" s="8" t="s">
        <v>23</v>
      </c>
      <c r="B24" s="10" t="s">
        <v>69</v>
      </c>
      <c r="C24" s="15">
        <f>1/0.2</f>
        <v>5</v>
      </c>
      <c r="D24" s="15">
        <f>1/1.2</f>
        <v>0.83333333333333337</v>
      </c>
      <c r="E24" s="15">
        <f>1/0.6</f>
        <v>1.6666666666666667</v>
      </c>
      <c r="F24" s="15">
        <f>1/0.2</f>
        <v>5</v>
      </c>
      <c r="G24" s="15">
        <f>1/2</f>
        <v>0.5</v>
      </c>
      <c r="H24" s="15">
        <f t="shared" ref="H24:H30" si="0">1/0.5</f>
        <v>2</v>
      </c>
      <c r="I24" s="15">
        <f>1/0.1667</f>
        <v>5.9988002399520104</v>
      </c>
      <c r="J24" s="15">
        <f>1/0.1667</f>
        <v>5.9988002399520104</v>
      </c>
      <c r="K24" s="15">
        <f>1/0.1667</f>
        <v>5.9988002399520104</v>
      </c>
      <c r="L24" s="15">
        <f>1/1.25</f>
        <v>0.8</v>
      </c>
      <c r="M24" s="15">
        <f>1/1.3333</f>
        <v>0.75001875046876176</v>
      </c>
      <c r="N24" s="15">
        <f>1/1.25</f>
        <v>0.8</v>
      </c>
      <c r="O24" s="15">
        <f>1/1.2</f>
        <v>0.83333333333333337</v>
      </c>
      <c r="P24" s="15">
        <f>1/1.1429</f>
        <v>0.87496718873042256</v>
      </c>
      <c r="Q24" s="15">
        <f>1/1.2</f>
        <v>0.83333333333333337</v>
      </c>
      <c r="R24" s="15">
        <f t="shared" ref="R24:R37" si="1">1/9</f>
        <v>0.1111111111111111</v>
      </c>
      <c r="S24" s="15">
        <f t="shared" ref="S24:V26" si="2">1/0.4</f>
        <v>2.5</v>
      </c>
      <c r="T24" s="15">
        <f t="shared" si="2"/>
        <v>2.5</v>
      </c>
      <c r="U24" s="15">
        <f t="shared" si="2"/>
        <v>2.5</v>
      </c>
      <c r="V24" s="15">
        <f t="shared" si="2"/>
        <v>2.5</v>
      </c>
      <c r="W24" s="15">
        <f t="shared" ref="W24:X26" si="3">1/1.1429</f>
        <v>0.87496718873042256</v>
      </c>
      <c r="X24" s="15">
        <f t="shared" si="3"/>
        <v>0.87496718873042256</v>
      </c>
      <c r="Y24" s="15">
        <v>1</v>
      </c>
      <c r="Z24" s="15">
        <v>1.1428571428571428</v>
      </c>
      <c r="AA24" s="15">
        <v>1.1428571428571428</v>
      </c>
      <c r="AB24" s="15">
        <v>1.3333333333333333</v>
      </c>
      <c r="AC24" s="15">
        <v>1.3333333333333333</v>
      </c>
      <c r="AD24" s="15">
        <v>1.3333333333333333</v>
      </c>
      <c r="AE24" s="15">
        <v>1.3333333333333333</v>
      </c>
      <c r="AF24" s="15">
        <v>1.4</v>
      </c>
      <c r="AG24" s="15">
        <v>1.4</v>
      </c>
      <c r="AH24" s="15">
        <v>1.4</v>
      </c>
      <c r="AI24" s="15">
        <v>1.4</v>
      </c>
      <c r="AJ24" s="15">
        <v>2.6666666666666665</v>
      </c>
      <c r="AK24" s="15">
        <v>4</v>
      </c>
      <c r="AL24" s="15">
        <v>3</v>
      </c>
      <c r="AM24" s="15">
        <v>1.4</v>
      </c>
    </row>
    <row r="25" spans="1:39" ht="15" customHeight="1">
      <c r="A25" s="8" t="s">
        <v>24</v>
      </c>
      <c r="B25" s="10" t="s">
        <v>70</v>
      </c>
      <c r="C25" s="15">
        <f>1/0.2</f>
        <v>5</v>
      </c>
      <c r="D25" s="15">
        <f>1/1.2</f>
        <v>0.83333333333333337</v>
      </c>
      <c r="E25" s="15">
        <f>1/0.6</f>
        <v>1.6666666666666667</v>
      </c>
      <c r="F25" s="15">
        <f>1/0.2</f>
        <v>5</v>
      </c>
      <c r="G25" s="15">
        <f>1/1.5</f>
        <v>0.66666666666666663</v>
      </c>
      <c r="H25" s="15">
        <f t="shared" si="0"/>
        <v>2</v>
      </c>
      <c r="I25" s="15">
        <f>1/0.1429</f>
        <v>6.9979006298110571</v>
      </c>
      <c r="J25" s="15">
        <f>1/0.1429</f>
        <v>6.9979006298110571</v>
      </c>
      <c r="K25" s="15">
        <f>1/0.1429</f>
        <v>6.9979006298110571</v>
      </c>
      <c r="L25" s="15">
        <f>1/1.25</f>
        <v>0.8</v>
      </c>
      <c r="M25" s="15">
        <f>1/1.3333</f>
        <v>0.75001875046876176</v>
      </c>
      <c r="N25" s="15">
        <f>1/1.25</f>
        <v>0.8</v>
      </c>
      <c r="O25" s="15">
        <f>1/1.2</f>
        <v>0.83333333333333337</v>
      </c>
      <c r="P25" s="15">
        <f>1/1.1429</f>
        <v>0.87496718873042256</v>
      </c>
      <c r="Q25" s="15">
        <f>1/1.2</f>
        <v>0.83333333333333337</v>
      </c>
      <c r="R25" s="15">
        <f t="shared" si="1"/>
        <v>0.1111111111111111</v>
      </c>
      <c r="S25" s="15">
        <f t="shared" si="2"/>
        <v>2.5</v>
      </c>
      <c r="T25" s="15">
        <f t="shared" si="2"/>
        <v>2.5</v>
      </c>
      <c r="U25" s="15">
        <f t="shared" si="2"/>
        <v>2.5</v>
      </c>
      <c r="V25" s="15">
        <f t="shared" si="2"/>
        <v>2.5</v>
      </c>
      <c r="W25" s="15">
        <f t="shared" si="3"/>
        <v>0.87496718873042256</v>
      </c>
      <c r="X25" s="15">
        <f t="shared" si="3"/>
        <v>0.87496718873042256</v>
      </c>
      <c r="Y25" s="15">
        <f>1/1.1429</f>
        <v>0.87496718873042256</v>
      </c>
      <c r="Z25" s="15">
        <v>1</v>
      </c>
      <c r="AA25" s="15">
        <v>1.1428571428571428</v>
      </c>
      <c r="AB25" s="15">
        <v>1.3333333333333333</v>
      </c>
      <c r="AC25" s="15">
        <v>1.3333333333333333</v>
      </c>
      <c r="AD25" s="15">
        <v>1.3333333333333333</v>
      </c>
      <c r="AE25" s="15">
        <v>1.3333333333333333</v>
      </c>
      <c r="AF25" s="15">
        <v>1.4</v>
      </c>
      <c r="AG25" s="15">
        <v>1.4</v>
      </c>
      <c r="AH25" s="15">
        <v>1.4</v>
      </c>
      <c r="AI25" s="15">
        <v>1.4</v>
      </c>
      <c r="AJ25" s="15">
        <v>2.6666666666666665</v>
      </c>
      <c r="AK25" s="15">
        <v>4</v>
      </c>
      <c r="AL25" s="15">
        <v>3</v>
      </c>
      <c r="AM25" s="15">
        <v>1.4</v>
      </c>
    </row>
    <row r="26" spans="1:39" ht="15" customHeight="1">
      <c r="A26" s="8" t="s">
        <v>25</v>
      </c>
      <c r="B26" s="10" t="s">
        <v>71</v>
      </c>
      <c r="C26" s="15">
        <f>1/0.2</f>
        <v>5</v>
      </c>
      <c r="D26" s="15">
        <f>1/1.2</f>
        <v>0.83333333333333337</v>
      </c>
      <c r="E26" s="15">
        <f>1/0.6</f>
        <v>1.6666666666666667</v>
      </c>
      <c r="F26" s="15">
        <f>1/0.2</f>
        <v>5</v>
      </c>
      <c r="G26" s="15">
        <f>1/2</f>
        <v>0.5</v>
      </c>
      <c r="H26" s="15">
        <f t="shared" si="0"/>
        <v>2</v>
      </c>
      <c r="I26" s="15">
        <f t="shared" ref="I26:K30" si="4">1/0.1667</f>
        <v>5.9988002399520104</v>
      </c>
      <c r="J26" s="15">
        <f t="shared" si="4"/>
        <v>5.9988002399520104</v>
      </c>
      <c r="K26" s="15">
        <f t="shared" si="4"/>
        <v>5.9988002399520104</v>
      </c>
      <c r="L26" s="15">
        <f>1/1.25</f>
        <v>0.8</v>
      </c>
      <c r="M26" s="15">
        <f>1/1.3333</f>
        <v>0.75001875046876176</v>
      </c>
      <c r="N26" s="15">
        <f>1/1.25</f>
        <v>0.8</v>
      </c>
      <c r="O26" s="15">
        <f>1/1.2</f>
        <v>0.83333333333333337</v>
      </c>
      <c r="P26" s="15">
        <f>1/1.1429</f>
        <v>0.87496718873042256</v>
      </c>
      <c r="Q26" s="15">
        <f>1/1.2</f>
        <v>0.83333333333333337</v>
      </c>
      <c r="R26" s="15">
        <f t="shared" si="1"/>
        <v>0.1111111111111111</v>
      </c>
      <c r="S26" s="15">
        <f t="shared" si="2"/>
        <v>2.5</v>
      </c>
      <c r="T26" s="15">
        <f t="shared" si="2"/>
        <v>2.5</v>
      </c>
      <c r="U26" s="15">
        <f t="shared" si="2"/>
        <v>2.5</v>
      </c>
      <c r="V26" s="15">
        <f t="shared" si="2"/>
        <v>2.5</v>
      </c>
      <c r="W26" s="15">
        <f t="shared" si="3"/>
        <v>0.87496718873042256</v>
      </c>
      <c r="X26" s="15">
        <f t="shared" si="3"/>
        <v>0.87496718873042256</v>
      </c>
      <c r="Y26" s="15">
        <f>1/1.1429</f>
        <v>0.87496718873042256</v>
      </c>
      <c r="Z26" s="15">
        <f>1/1.1429</f>
        <v>0.87496718873042256</v>
      </c>
      <c r="AA26" s="15">
        <v>1</v>
      </c>
      <c r="AB26" s="15">
        <v>1.3333333333333333</v>
      </c>
      <c r="AC26" s="15">
        <v>1.3333333333333333</v>
      </c>
      <c r="AD26" s="15">
        <v>1.3333333333333333</v>
      </c>
      <c r="AE26" s="15">
        <v>1.3333333333333333</v>
      </c>
      <c r="AF26" s="15">
        <v>1.4</v>
      </c>
      <c r="AG26" s="15">
        <v>1.4</v>
      </c>
      <c r="AH26" s="15">
        <v>1.4</v>
      </c>
      <c r="AI26" s="15">
        <v>1.4</v>
      </c>
      <c r="AJ26" s="15">
        <v>2.6666666666666665</v>
      </c>
      <c r="AK26" s="15">
        <v>4</v>
      </c>
      <c r="AL26" s="15">
        <v>3</v>
      </c>
      <c r="AM26" s="15">
        <v>1.4</v>
      </c>
    </row>
    <row r="27" spans="1:39" ht="15" customHeight="1">
      <c r="A27" s="8" t="s">
        <v>26</v>
      </c>
      <c r="B27" s="10" t="s">
        <v>72</v>
      </c>
      <c r="C27" s="15">
        <f>1/0.25</f>
        <v>4</v>
      </c>
      <c r="D27" s="15">
        <f>1/1.25</f>
        <v>0.8</v>
      </c>
      <c r="E27" s="15">
        <f>1/0.75</f>
        <v>1.3333333333333333</v>
      </c>
      <c r="F27" s="15">
        <f>1/0.25</f>
        <v>4</v>
      </c>
      <c r="G27" s="15">
        <f>1/0.8</f>
        <v>1.25</v>
      </c>
      <c r="H27" s="15">
        <f t="shared" si="0"/>
        <v>2</v>
      </c>
      <c r="I27" s="15">
        <f t="shared" si="4"/>
        <v>5.9988002399520104</v>
      </c>
      <c r="J27" s="15">
        <f t="shared" si="4"/>
        <v>5.9988002399520104</v>
      </c>
      <c r="K27" s="15">
        <f t="shared" si="4"/>
        <v>5.9988002399520104</v>
      </c>
      <c r="L27" s="15">
        <f>1/1.3333</f>
        <v>0.75001875046876176</v>
      </c>
      <c r="M27" s="15">
        <f>1/0.8</f>
        <v>1.25</v>
      </c>
      <c r="N27" s="15">
        <f>1/1.3333</f>
        <v>0.75001875046876176</v>
      </c>
      <c r="O27" s="15">
        <f>1/1.1667</f>
        <v>0.85711836804662722</v>
      </c>
      <c r="P27" s="15">
        <f>1/1.6</f>
        <v>0.625</v>
      </c>
      <c r="Q27" s="15">
        <f>1/1.1667</f>
        <v>0.85711836804662722</v>
      </c>
      <c r="R27" s="15">
        <f t="shared" si="1"/>
        <v>0.1111111111111111</v>
      </c>
      <c r="S27" s="15">
        <f t="shared" ref="S27:U30" si="5">1/0.4</f>
        <v>2.5</v>
      </c>
      <c r="T27" s="15">
        <f t="shared" si="5"/>
        <v>2.5</v>
      </c>
      <c r="U27" s="15">
        <f t="shared" si="5"/>
        <v>2.5</v>
      </c>
      <c r="V27" s="15">
        <f>1/0.5</f>
        <v>2</v>
      </c>
      <c r="W27" s="15">
        <f t="shared" ref="W27:AA30" si="6">1/1.3333</f>
        <v>0.75001875046876176</v>
      </c>
      <c r="X27" s="15">
        <f t="shared" si="6"/>
        <v>0.75001875046876176</v>
      </c>
      <c r="Y27" s="15">
        <f t="shared" si="6"/>
        <v>0.75001875046876176</v>
      </c>
      <c r="Z27" s="15">
        <f t="shared" si="6"/>
        <v>0.75001875046876176</v>
      </c>
      <c r="AA27" s="15">
        <f t="shared" si="6"/>
        <v>0.75001875046876176</v>
      </c>
      <c r="AB27" s="15">
        <v>1</v>
      </c>
      <c r="AC27" s="15">
        <v>1.3333333333333333</v>
      </c>
      <c r="AD27" s="15">
        <v>1.3333333333333333</v>
      </c>
      <c r="AE27" s="15">
        <v>1.3333333333333333</v>
      </c>
      <c r="AF27" s="15">
        <v>1.25</v>
      </c>
      <c r="AG27" s="15">
        <v>1.25</v>
      </c>
      <c r="AH27" s="15">
        <v>1.25</v>
      </c>
      <c r="AI27" s="15">
        <v>1.25</v>
      </c>
      <c r="AJ27" s="15">
        <v>1.25</v>
      </c>
      <c r="AK27" s="15">
        <v>2</v>
      </c>
      <c r="AL27" s="15">
        <v>1.25</v>
      </c>
      <c r="AM27" s="15">
        <v>0.14285714285714285</v>
      </c>
    </row>
    <row r="28" spans="1:39" ht="15" customHeight="1">
      <c r="A28" s="8" t="s">
        <v>27</v>
      </c>
      <c r="B28" s="10" t="s">
        <v>73</v>
      </c>
      <c r="C28" s="15">
        <f>1/0.25</f>
        <v>4</v>
      </c>
      <c r="D28" s="15">
        <f>1/1.25</f>
        <v>0.8</v>
      </c>
      <c r="E28" s="15">
        <f>1/0.75</f>
        <v>1.3333333333333333</v>
      </c>
      <c r="F28" s="15">
        <f>1/0.25</f>
        <v>4</v>
      </c>
      <c r="G28" s="15">
        <f>1/0.8</f>
        <v>1.25</v>
      </c>
      <c r="H28" s="15">
        <f t="shared" si="0"/>
        <v>2</v>
      </c>
      <c r="I28" s="15">
        <f t="shared" si="4"/>
        <v>5.9988002399520104</v>
      </c>
      <c r="J28" s="15">
        <f t="shared" si="4"/>
        <v>5.9988002399520104</v>
      </c>
      <c r="K28" s="15">
        <f t="shared" si="4"/>
        <v>5.9988002399520104</v>
      </c>
      <c r="L28" s="15">
        <f>1/1.3333</f>
        <v>0.75001875046876176</v>
      </c>
      <c r="M28" s="15">
        <f>1/0.8</f>
        <v>1.25</v>
      </c>
      <c r="N28" s="15">
        <f>1/1.3333</f>
        <v>0.75001875046876176</v>
      </c>
      <c r="O28" s="15">
        <f>1/1.1667</f>
        <v>0.85711836804662722</v>
      </c>
      <c r="P28" s="15">
        <f>1/1.6</f>
        <v>0.625</v>
      </c>
      <c r="Q28" s="15">
        <f>1/1.1667</f>
        <v>0.85711836804662722</v>
      </c>
      <c r="R28" s="15">
        <f t="shared" si="1"/>
        <v>0.1111111111111111</v>
      </c>
      <c r="S28" s="15">
        <f t="shared" si="5"/>
        <v>2.5</v>
      </c>
      <c r="T28" s="15">
        <f t="shared" si="5"/>
        <v>2.5</v>
      </c>
      <c r="U28" s="15">
        <f t="shared" si="5"/>
        <v>2.5</v>
      </c>
      <c r="V28" s="15">
        <f>1/0.3333</f>
        <v>3.0003000300030003</v>
      </c>
      <c r="W28" s="15">
        <f t="shared" si="6"/>
        <v>0.75001875046876176</v>
      </c>
      <c r="X28" s="15">
        <f t="shared" si="6"/>
        <v>0.75001875046876176</v>
      </c>
      <c r="Y28" s="15">
        <f t="shared" si="6"/>
        <v>0.75001875046876176</v>
      </c>
      <c r="Z28" s="15">
        <f t="shared" si="6"/>
        <v>0.75001875046876176</v>
      </c>
      <c r="AA28" s="15">
        <f t="shared" si="6"/>
        <v>0.75001875046876176</v>
      </c>
      <c r="AB28" s="15">
        <f>1/1.3333</f>
        <v>0.75001875046876176</v>
      </c>
      <c r="AC28" s="15">
        <v>1</v>
      </c>
      <c r="AD28" s="15">
        <v>1.3333333333333333</v>
      </c>
      <c r="AE28" s="15">
        <v>1.3333333333333333</v>
      </c>
      <c r="AF28" s="15">
        <v>1.25</v>
      </c>
      <c r="AG28" s="15">
        <v>1.25</v>
      </c>
      <c r="AH28" s="15">
        <v>1.25</v>
      </c>
      <c r="AI28" s="15">
        <v>1.25</v>
      </c>
      <c r="AJ28" s="15">
        <v>1.25</v>
      </c>
      <c r="AK28" s="15">
        <v>2</v>
      </c>
      <c r="AL28" s="15">
        <v>1.25</v>
      </c>
      <c r="AM28" s="15">
        <v>0.14285714285714285</v>
      </c>
    </row>
    <row r="29" spans="1:39" ht="15" customHeight="1">
      <c r="A29" s="8" t="s">
        <v>28</v>
      </c>
      <c r="B29" s="10" t="s">
        <v>74</v>
      </c>
      <c r="C29" s="15">
        <f>1/0.25</f>
        <v>4</v>
      </c>
      <c r="D29" s="15">
        <f>1/1.25</f>
        <v>0.8</v>
      </c>
      <c r="E29" s="15">
        <f>1/0.75</f>
        <v>1.3333333333333333</v>
      </c>
      <c r="F29" s="15">
        <f>1/0.25</f>
        <v>4</v>
      </c>
      <c r="G29" s="15">
        <f>1/0.8</f>
        <v>1.25</v>
      </c>
      <c r="H29" s="15">
        <f t="shared" si="0"/>
        <v>2</v>
      </c>
      <c r="I29" s="15">
        <f t="shared" si="4"/>
        <v>5.9988002399520104</v>
      </c>
      <c r="J29" s="15">
        <f t="shared" si="4"/>
        <v>5.9988002399520104</v>
      </c>
      <c r="K29" s="15">
        <f t="shared" si="4"/>
        <v>5.9988002399520104</v>
      </c>
      <c r="L29" s="15">
        <f>1/1.3333</f>
        <v>0.75001875046876176</v>
      </c>
      <c r="M29" s="15">
        <f>1/0.8</f>
        <v>1.25</v>
      </c>
      <c r="N29" s="15">
        <f>1/1.3333</f>
        <v>0.75001875046876176</v>
      </c>
      <c r="O29" s="15">
        <f>1/1.1667</f>
        <v>0.85711836804662722</v>
      </c>
      <c r="P29" s="15">
        <f>1/1.6</f>
        <v>0.625</v>
      </c>
      <c r="Q29" s="15">
        <f>1/1.1667</f>
        <v>0.85711836804662722</v>
      </c>
      <c r="R29" s="15">
        <f t="shared" si="1"/>
        <v>0.1111111111111111</v>
      </c>
      <c r="S29" s="15">
        <f t="shared" si="5"/>
        <v>2.5</v>
      </c>
      <c r="T29" s="15">
        <f t="shared" si="5"/>
        <v>2.5</v>
      </c>
      <c r="U29" s="15">
        <f t="shared" si="5"/>
        <v>2.5</v>
      </c>
      <c r="V29" s="15">
        <f>1/0.3333</f>
        <v>3.0003000300030003</v>
      </c>
      <c r="W29" s="15">
        <f t="shared" si="6"/>
        <v>0.75001875046876176</v>
      </c>
      <c r="X29" s="15">
        <f t="shared" si="6"/>
        <v>0.75001875046876176</v>
      </c>
      <c r="Y29" s="15">
        <f t="shared" si="6"/>
        <v>0.75001875046876176</v>
      </c>
      <c r="Z29" s="15">
        <f t="shared" si="6"/>
        <v>0.75001875046876176</v>
      </c>
      <c r="AA29" s="15">
        <f t="shared" si="6"/>
        <v>0.75001875046876176</v>
      </c>
      <c r="AB29" s="15">
        <f>1/1.3333</f>
        <v>0.75001875046876176</v>
      </c>
      <c r="AC29" s="15">
        <f>1/1.3333</f>
        <v>0.75001875046876176</v>
      </c>
      <c r="AD29" s="15">
        <v>1</v>
      </c>
      <c r="AE29" s="15">
        <v>1.3333333333333333</v>
      </c>
      <c r="AF29" s="15">
        <v>1.25</v>
      </c>
      <c r="AG29" s="15">
        <v>1.25</v>
      </c>
      <c r="AH29" s="15">
        <v>1.25</v>
      </c>
      <c r="AI29" s="15">
        <v>1.25</v>
      </c>
      <c r="AJ29" s="15">
        <v>1.25</v>
      </c>
      <c r="AK29" s="15">
        <v>2</v>
      </c>
      <c r="AL29" s="15">
        <v>1.25</v>
      </c>
      <c r="AM29" s="15">
        <v>0.14285714285714285</v>
      </c>
    </row>
    <row r="30" spans="1:39" ht="15" customHeight="1">
      <c r="A30" s="8" t="s">
        <v>29</v>
      </c>
      <c r="B30" s="10" t="s">
        <v>75</v>
      </c>
      <c r="C30" s="15">
        <f>1/0.4</f>
        <v>2.5</v>
      </c>
      <c r="D30" s="15">
        <f>1/1.25</f>
        <v>0.8</v>
      </c>
      <c r="E30" s="15">
        <f>1/1.3333</f>
        <v>0.75001875046876176</v>
      </c>
      <c r="F30" s="15">
        <f>1/0.4</f>
        <v>2.5</v>
      </c>
      <c r="G30" s="15">
        <f>1/0.8</f>
        <v>1.25</v>
      </c>
      <c r="H30" s="15">
        <f t="shared" si="0"/>
        <v>2</v>
      </c>
      <c r="I30" s="15">
        <f t="shared" si="4"/>
        <v>5.9988002399520104</v>
      </c>
      <c r="J30" s="15">
        <f t="shared" si="4"/>
        <v>5.9988002399520104</v>
      </c>
      <c r="K30" s="15">
        <f t="shared" si="4"/>
        <v>5.9988002399520104</v>
      </c>
      <c r="L30" s="15">
        <f>1/1.3333</f>
        <v>0.75001875046876176</v>
      </c>
      <c r="M30" s="15">
        <f>1/0.8</f>
        <v>1.25</v>
      </c>
      <c r="N30" s="15">
        <f>1/1.3333</f>
        <v>0.75001875046876176</v>
      </c>
      <c r="O30" s="15">
        <f>1/1.1667</f>
        <v>0.85711836804662722</v>
      </c>
      <c r="P30" s="15">
        <f>1/1.6</f>
        <v>0.625</v>
      </c>
      <c r="Q30" s="15">
        <f>1/1.1667</f>
        <v>0.85711836804662722</v>
      </c>
      <c r="R30" s="15">
        <f t="shared" si="1"/>
        <v>0.1111111111111111</v>
      </c>
      <c r="S30" s="15">
        <f t="shared" si="5"/>
        <v>2.5</v>
      </c>
      <c r="T30" s="15">
        <f t="shared" si="5"/>
        <v>2.5</v>
      </c>
      <c r="U30" s="15">
        <f t="shared" si="5"/>
        <v>2.5</v>
      </c>
      <c r="V30" s="15">
        <f>1/0.3333</f>
        <v>3.0003000300030003</v>
      </c>
      <c r="W30" s="15">
        <f t="shared" si="6"/>
        <v>0.75001875046876176</v>
      </c>
      <c r="X30" s="15">
        <f t="shared" si="6"/>
        <v>0.75001875046876176</v>
      </c>
      <c r="Y30" s="15">
        <f t="shared" si="6"/>
        <v>0.75001875046876176</v>
      </c>
      <c r="Z30" s="15">
        <f t="shared" si="6"/>
        <v>0.75001875046876176</v>
      </c>
      <c r="AA30" s="15">
        <f t="shared" si="6"/>
        <v>0.75001875046876176</v>
      </c>
      <c r="AB30" s="15">
        <f>1/1.3333</f>
        <v>0.75001875046876176</v>
      </c>
      <c r="AC30" s="15">
        <f>1/1.3333</f>
        <v>0.75001875046876176</v>
      </c>
      <c r="AD30" s="15">
        <f>1/1.3333</f>
        <v>0.75001875046876176</v>
      </c>
      <c r="AE30" s="15">
        <v>1</v>
      </c>
      <c r="AF30" s="15">
        <v>1.25</v>
      </c>
      <c r="AG30" s="15">
        <v>1.25</v>
      </c>
      <c r="AH30" s="15">
        <v>1.25</v>
      </c>
      <c r="AI30" s="15">
        <v>1.25</v>
      </c>
      <c r="AJ30" s="15">
        <v>1.25</v>
      </c>
      <c r="AK30" s="15">
        <v>2</v>
      </c>
      <c r="AL30" s="15">
        <v>1.25</v>
      </c>
      <c r="AM30" s="15">
        <v>0.14285714285714285</v>
      </c>
    </row>
    <row r="31" spans="1:39" ht="15" customHeight="1">
      <c r="A31" s="8" t="s">
        <v>30</v>
      </c>
      <c r="B31" s="10" t="s">
        <v>76</v>
      </c>
      <c r="C31" s="15">
        <f>1/0.4</f>
        <v>2.5</v>
      </c>
      <c r="D31" s="15">
        <f>1/1.2</f>
        <v>0.83333333333333337</v>
      </c>
      <c r="E31" s="15">
        <f>1/2</f>
        <v>0.5</v>
      </c>
      <c r="F31" s="15">
        <f>1/0.4</f>
        <v>2.5</v>
      </c>
      <c r="G31" s="15">
        <f>1/1.6667</f>
        <v>0.59998800023999521</v>
      </c>
      <c r="H31" s="15">
        <f>1/0.6667</f>
        <v>1.4999250037498126</v>
      </c>
      <c r="I31" s="15">
        <f t="shared" ref="I31:K34" si="7">1/0.2</f>
        <v>5</v>
      </c>
      <c r="J31" s="15">
        <f t="shared" si="7"/>
        <v>5</v>
      </c>
      <c r="K31" s="15">
        <f t="shared" si="7"/>
        <v>5</v>
      </c>
      <c r="L31" s="15">
        <f>1/0.8</f>
        <v>1.25</v>
      </c>
      <c r="M31" s="15">
        <f t="shared" ref="M31:N35" si="8">1/0.75</f>
        <v>1.3333333333333333</v>
      </c>
      <c r="N31" s="15">
        <f t="shared" si="8"/>
        <v>1.3333333333333333</v>
      </c>
      <c r="O31" s="15">
        <f>1/1.4</f>
        <v>0.7142857142857143</v>
      </c>
      <c r="P31" s="15">
        <f>1/2.6667</f>
        <v>0.37499531255859303</v>
      </c>
      <c r="Q31" s="15">
        <f>1/1.4</f>
        <v>0.7142857142857143</v>
      </c>
      <c r="R31" s="15">
        <f t="shared" si="1"/>
        <v>0.1111111111111111</v>
      </c>
      <c r="S31" s="15">
        <f t="shared" ref="S31:U34" si="9">1/0.5</f>
        <v>2</v>
      </c>
      <c r="T31" s="15">
        <f t="shared" si="9"/>
        <v>2</v>
      </c>
      <c r="U31" s="15">
        <f t="shared" si="9"/>
        <v>2</v>
      </c>
      <c r="V31" s="15">
        <f>1/0.4</f>
        <v>2.5</v>
      </c>
      <c r="W31" s="15">
        <f t="shared" ref="W31:AA34" si="10">1/1.4</f>
        <v>0.7142857142857143</v>
      </c>
      <c r="X31" s="15">
        <f t="shared" si="10"/>
        <v>0.7142857142857143</v>
      </c>
      <c r="Y31" s="15">
        <f t="shared" si="10"/>
        <v>0.7142857142857143</v>
      </c>
      <c r="Z31" s="15">
        <f t="shared" si="10"/>
        <v>0.7142857142857143</v>
      </c>
      <c r="AA31" s="15">
        <f t="shared" si="10"/>
        <v>0.7142857142857143</v>
      </c>
      <c r="AB31" s="15">
        <f t="shared" ref="AB31:AE35" si="11">1/1.25</f>
        <v>0.8</v>
      </c>
      <c r="AC31" s="15">
        <f t="shared" si="11"/>
        <v>0.8</v>
      </c>
      <c r="AD31" s="15">
        <f t="shared" si="11"/>
        <v>0.8</v>
      </c>
      <c r="AE31" s="15">
        <f t="shared" si="11"/>
        <v>0.8</v>
      </c>
      <c r="AF31" s="15">
        <v>1</v>
      </c>
      <c r="AG31" s="15">
        <v>1</v>
      </c>
      <c r="AH31" s="15">
        <v>1</v>
      </c>
      <c r="AI31" s="15">
        <v>1</v>
      </c>
      <c r="AJ31" s="15">
        <v>0.5</v>
      </c>
      <c r="AK31" s="15">
        <v>1</v>
      </c>
      <c r="AL31" s="15">
        <v>1.5</v>
      </c>
      <c r="AM31" s="15">
        <v>0.125</v>
      </c>
    </row>
    <row r="32" spans="1:39" ht="15" customHeight="1">
      <c r="A32" s="8" t="s">
        <v>31</v>
      </c>
      <c r="B32" s="10" t="s">
        <v>88</v>
      </c>
      <c r="C32" s="15">
        <f>1/0.4</f>
        <v>2.5</v>
      </c>
      <c r="D32" s="15">
        <f>1/1.2</f>
        <v>0.83333333333333337</v>
      </c>
      <c r="E32" s="15">
        <f>1/2</f>
        <v>0.5</v>
      </c>
      <c r="F32" s="15">
        <f>1/0.4</f>
        <v>2.5</v>
      </c>
      <c r="G32" s="15">
        <f>1/1.6667</f>
        <v>0.59998800023999521</v>
      </c>
      <c r="H32" s="15">
        <f>1/0.6667</f>
        <v>1.4999250037498126</v>
      </c>
      <c r="I32" s="15">
        <f t="shared" si="7"/>
        <v>5</v>
      </c>
      <c r="J32" s="15">
        <f t="shared" si="7"/>
        <v>5</v>
      </c>
      <c r="K32" s="15">
        <f t="shared" si="7"/>
        <v>5</v>
      </c>
      <c r="L32" s="15">
        <f>1/0.8</f>
        <v>1.25</v>
      </c>
      <c r="M32" s="15">
        <f t="shared" si="8"/>
        <v>1.3333333333333333</v>
      </c>
      <c r="N32" s="15">
        <f t="shared" si="8"/>
        <v>1.3333333333333333</v>
      </c>
      <c r="O32" s="15">
        <f>1/1.4</f>
        <v>0.7142857142857143</v>
      </c>
      <c r="P32" s="15">
        <f>1/2.6667</f>
        <v>0.37499531255859303</v>
      </c>
      <c r="Q32" s="15">
        <f>1/1.4</f>
        <v>0.7142857142857143</v>
      </c>
      <c r="R32" s="15">
        <f t="shared" si="1"/>
        <v>0.1111111111111111</v>
      </c>
      <c r="S32" s="15">
        <f t="shared" si="9"/>
        <v>2</v>
      </c>
      <c r="T32" s="15">
        <f t="shared" si="9"/>
        <v>2</v>
      </c>
      <c r="U32" s="15">
        <f t="shared" si="9"/>
        <v>2</v>
      </c>
      <c r="V32" s="15">
        <f>1/0.4</f>
        <v>2.5</v>
      </c>
      <c r="W32" s="15">
        <f t="shared" si="10"/>
        <v>0.7142857142857143</v>
      </c>
      <c r="X32" s="15">
        <f t="shared" si="10"/>
        <v>0.7142857142857143</v>
      </c>
      <c r="Y32" s="15">
        <f t="shared" si="10"/>
        <v>0.7142857142857143</v>
      </c>
      <c r="Z32" s="15">
        <f t="shared" si="10"/>
        <v>0.7142857142857143</v>
      </c>
      <c r="AA32" s="15">
        <f t="shared" si="10"/>
        <v>0.7142857142857143</v>
      </c>
      <c r="AB32" s="15">
        <f t="shared" si="11"/>
        <v>0.8</v>
      </c>
      <c r="AC32" s="15">
        <f t="shared" si="11"/>
        <v>0.8</v>
      </c>
      <c r="AD32" s="15">
        <f t="shared" si="11"/>
        <v>0.8</v>
      </c>
      <c r="AE32" s="15">
        <f t="shared" si="11"/>
        <v>0.8</v>
      </c>
      <c r="AF32" s="15">
        <f>1/1</f>
        <v>1</v>
      </c>
      <c r="AG32" s="15">
        <v>1</v>
      </c>
      <c r="AH32" s="15">
        <v>1</v>
      </c>
      <c r="AI32" s="15">
        <v>1</v>
      </c>
      <c r="AJ32" s="15">
        <v>0.5</v>
      </c>
      <c r="AK32" s="15">
        <v>1</v>
      </c>
      <c r="AL32" s="15">
        <v>1.5</v>
      </c>
      <c r="AM32" s="15">
        <v>0.125</v>
      </c>
    </row>
    <row r="33" spans="1:39" ht="15" customHeight="1">
      <c r="A33" s="8" t="s">
        <v>32</v>
      </c>
      <c r="B33" s="10" t="s">
        <v>77</v>
      </c>
      <c r="C33" s="15">
        <f>1/0.4</f>
        <v>2.5</v>
      </c>
      <c r="D33" s="15">
        <f>1/1.2</f>
        <v>0.83333333333333337</v>
      </c>
      <c r="E33" s="15">
        <f>1/2</f>
        <v>0.5</v>
      </c>
      <c r="F33" s="15">
        <f>1/0.4</f>
        <v>2.5</v>
      </c>
      <c r="G33" s="15">
        <f>1/1.6667</f>
        <v>0.59998800023999521</v>
      </c>
      <c r="H33" s="15">
        <f>1/0.6667</f>
        <v>1.4999250037498126</v>
      </c>
      <c r="I33" s="15">
        <f t="shared" si="7"/>
        <v>5</v>
      </c>
      <c r="J33" s="15">
        <f t="shared" si="7"/>
        <v>5</v>
      </c>
      <c r="K33" s="15">
        <f t="shared" si="7"/>
        <v>5</v>
      </c>
      <c r="L33" s="15">
        <f>1/0.8</f>
        <v>1.25</v>
      </c>
      <c r="M33" s="15">
        <f t="shared" si="8"/>
        <v>1.3333333333333333</v>
      </c>
      <c r="N33" s="15">
        <f t="shared" si="8"/>
        <v>1.3333333333333333</v>
      </c>
      <c r="O33" s="15">
        <f>1/1.4</f>
        <v>0.7142857142857143</v>
      </c>
      <c r="P33" s="15">
        <f>1/2.6667</f>
        <v>0.37499531255859303</v>
      </c>
      <c r="Q33" s="15">
        <f>1/1.4</f>
        <v>0.7142857142857143</v>
      </c>
      <c r="R33" s="15">
        <f t="shared" si="1"/>
        <v>0.1111111111111111</v>
      </c>
      <c r="S33" s="15">
        <f t="shared" si="9"/>
        <v>2</v>
      </c>
      <c r="T33" s="15">
        <f t="shared" si="9"/>
        <v>2</v>
      </c>
      <c r="U33" s="15">
        <f t="shared" si="9"/>
        <v>2</v>
      </c>
      <c r="V33" s="15">
        <f>1/0.4</f>
        <v>2.5</v>
      </c>
      <c r="W33" s="15">
        <f t="shared" si="10"/>
        <v>0.7142857142857143</v>
      </c>
      <c r="X33" s="15">
        <f t="shared" si="10"/>
        <v>0.7142857142857143</v>
      </c>
      <c r="Y33" s="15">
        <f t="shared" si="10"/>
        <v>0.7142857142857143</v>
      </c>
      <c r="Z33" s="15">
        <f t="shared" si="10"/>
        <v>0.7142857142857143</v>
      </c>
      <c r="AA33" s="15">
        <f t="shared" si="10"/>
        <v>0.7142857142857143</v>
      </c>
      <c r="AB33" s="15">
        <f t="shared" si="11"/>
        <v>0.8</v>
      </c>
      <c r="AC33" s="15">
        <f t="shared" si="11"/>
        <v>0.8</v>
      </c>
      <c r="AD33" s="15">
        <f t="shared" si="11"/>
        <v>0.8</v>
      </c>
      <c r="AE33" s="15">
        <f t="shared" si="11"/>
        <v>0.8</v>
      </c>
      <c r="AF33" s="15">
        <f>1/1</f>
        <v>1</v>
      </c>
      <c r="AG33" s="15">
        <f>1/1</f>
        <v>1</v>
      </c>
      <c r="AH33" s="15">
        <v>1</v>
      </c>
      <c r="AI33" s="15">
        <v>1</v>
      </c>
      <c r="AJ33" s="15">
        <v>0.5</v>
      </c>
      <c r="AK33" s="15">
        <v>1</v>
      </c>
      <c r="AL33" s="15">
        <v>1.5</v>
      </c>
      <c r="AM33" s="15">
        <v>0.125</v>
      </c>
    </row>
    <row r="34" spans="1:39" ht="15" customHeight="1">
      <c r="A34" s="8" t="s">
        <v>33</v>
      </c>
      <c r="B34" s="10" t="s">
        <v>78</v>
      </c>
      <c r="C34" s="15">
        <f>1/0.4</f>
        <v>2.5</v>
      </c>
      <c r="D34" s="15">
        <f>1/1.2</f>
        <v>0.83333333333333337</v>
      </c>
      <c r="E34" s="15">
        <f>1/2</f>
        <v>0.5</v>
      </c>
      <c r="F34" s="15">
        <f>1/0.4</f>
        <v>2.5</v>
      </c>
      <c r="G34" s="15">
        <f>1/1.6667</f>
        <v>0.59998800023999521</v>
      </c>
      <c r="H34" s="15">
        <f>1/0.6667</f>
        <v>1.4999250037498126</v>
      </c>
      <c r="I34" s="15">
        <f t="shared" si="7"/>
        <v>5</v>
      </c>
      <c r="J34" s="15">
        <f t="shared" si="7"/>
        <v>5</v>
      </c>
      <c r="K34" s="15">
        <f t="shared" si="7"/>
        <v>5</v>
      </c>
      <c r="L34" s="15">
        <f>1/0.8</f>
        <v>1.25</v>
      </c>
      <c r="M34" s="15">
        <f t="shared" si="8"/>
        <v>1.3333333333333333</v>
      </c>
      <c r="N34" s="15">
        <f t="shared" si="8"/>
        <v>1.3333333333333333</v>
      </c>
      <c r="O34" s="15">
        <f>1/1.4</f>
        <v>0.7142857142857143</v>
      </c>
      <c r="P34" s="15">
        <f>1/2.6667</f>
        <v>0.37499531255859303</v>
      </c>
      <c r="Q34" s="15">
        <f>1/1.4</f>
        <v>0.7142857142857143</v>
      </c>
      <c r="R34" s="15">
        <f t="shared" si="1"/>
        <v>0.1111111111111111</v>
      </c>
      <c r="S34" s="15">
        <f t="shared" si="9"/>
        <v>2</v>
      </c>
      <c r="T34" s="15">
        <f t="shared" si="9"/>
        <v>2</v>
      </c>
      <c r="U34" s="15">
        <f t="shared" si="9"/>
        <v>2</v>
      </c>
      <c r="V34" s="15">
        <f>1/0.4</f>
        <v>2.5</v>
      </c>
      <c r="W34" s="15">
        <f t="shared" si="10"/>
        <v>0.7142857142857143</v>
      </c>
      <c r="X34" s="15">
        <f t="shared" si="10"/>
        <v>0.7142857142857143</v>
      </c>
      <c r="Y34" s="15">
        <f t="shared" si="10"/>
        <v>0.7142857142857143</v>
      </c>
      <c r="Z34" s="15">
        <f t="shared" si="10"/>
        <v>0.7142857142857143</v>
      </c>
      <c r="AA34" s="15">
        <f t="shared" si="10"/>
        <v>0.7142857142857143</v>
      </c>
      <c r="AB34" s="15">
        <f t="shared" si="11"/>
        <v>0.8</v>
      </c>
      <c r="AC34" s="15">
        <f t="shared" si="11"/>
        <v>0.8</v>
      </c>
      <c r="AD34" s="15">
        <f t="shared" si="11"/>
        <v>0.8</v>
      </c>
      <c r="AE34" s="15">
        <f t="shared" si="11"/>
        <v>0.8</v>
      </c>
      <c r="AF34" s="15">
        <f>1/1</f>
        <v>1</v>
      </c>
      <c r="AG34" s="15">
        <f>1/1</f>
        <v>1</v>
      </c>
      <c r="AH34" s="15">
        <f>1/1</f>
        <v>1</v>
      </c>
      <c r="AI34" s="15">
        <v>1</v>
      </c>
      <c r="AJ34" s="15">
        <v>0.5</v>
      </c>
      <c r="AK34" s="15">
        <v>1</v>
      </c>
      <c r="AL34" s="15">
        <v>1.5</v>
      </c>
      <c r="AM34" s="15">
        <v>0.125</v>
      </c>
    </row>
    <row r="35" spans="1:39" ht="15" customHeight="1">
      <c r="A35" s="8" t="s">
        <v>34</v>
      </c>
      <c r="B35" s="10" t="s">
        <v>79</v>
      </c>
      <c r="C35" s="15">
        <f>1/0.6</f>
        <v>1.6666666666666667</v>
      </c>
      <c r="D35" s="15">
        <f>1/2</f>
        <v>0.5</v>
      </c>
      <c r="E35" s="15">
        <f>1/0.75</f>
        <v>1.3333333333333333</v>
      </c>
      <c r="F35" s="15">
        <f>1/0.6</f>
        <v>1.6666666666666667</v>
      </c>
      <c r="G35" s="15">
        <f>1/2</f>
        <v>0.5</v>
      </c>
      <c r="H35" s="15">
        <f>1/0.8</f>
        <v>1.25</v>
      </c>
      <c r="I35" s="15">
        <f t="shared" ref="I35:K37" si="12">1/0.25</f>
        <v>4</v>
      </c>
      <c r="J35" s="15">
        <f t="shared" si="12"/>
        <v>4</v>
      </c>
      <c r="K35" s="15">
        <f t="shared" si="12"/>
        <v>4</v>
      </c>
      <c r="L35" s="15">
        <f>1/0.75</f>
        <v>1.3333333333333333</v>
      </c>
      <c r="M35" s="15">
        <f t="shared" si="8"/>
        <v>1.3333333333333333</v>
      </c>
      <c r="N35" s="15">
        <f t="shared" si="8"/>
        <v>1.3333333333333333</v>
      </c>
      <c r="O35" s="15">
        <f>1/0.8571</f>
        <v>1.1667250029168126</v>
      </c>
      <c r="P35" s="15">
        <f>1/1.6</f>
        <v>0.625</v>
      </c>
      <c r="Q35" s="15">
        <f>1/0.8571</f>
        <v>1.1667250029168126</v>
      </c>
      <c r="R35" s="15">
        <f t="shared" si="1"/>
        <v>0.1111111111111111</v>
      </c>
      <c r="S35" s="15">
        <f t="shared" ref="S35:U36" si="13">1/0.4</f>
        <v>2.5</v>
      </c>
      <c r="T35" s="15">
        <f t="shared" si="13"/>
        <v>2.5</v>
      </c>
      <c r="U35" s="15">
        <f t="shared" si="13"/>
        <v>2.5</v>
      </c>
      <c r="V35" s="15">
        <f>1/0.5</f>
        <v>2</v>
      </c>
      <c r="W35" s="15">
        <f t="shared" ref="W35:AA35" si="14">1/2.6667</f>
        <v>0.37499531255859303</v>
      </c>
      <c r="X35" s="15">
        <f t="shared" si="14"/>
        <v>0.37499531255859303</v>
      </c>
      <c r="Y35" s="15">
        <f t="shared" si="14"/>
        <v>0.37499531255859303</v>
      </c>
      <c r="Z35" s="15">
        <f t="shared" si="14"/>
        <v>0.37499531255859303</v>
      </c>
      <c r="AA35" s="15">
        <f t="shared" si="14"/>
        <v>0.37499531255859303</v>
      </c>
      <c r="AB35" s="15">
        <f t="shared" si="11"/>
        <v>0.8</v>
      </c>
      <c r="AC35" s="15">
        <f t="shared" si="11"/>
        <v>0.8</v>
      </c>
      <c r="AD35" s="15">
        <f t="shared" si="11"/>
        <v>0.8</v>
      </c>
      <c r="AE35" s="15">
        <f t="shared" si="11"/>
        <v>0.8</v>
      </c>
      <c r="AF35" s="15">
        <f>1/0.5</f>
        <v>2</v>
      </c>
      <c r="AG35" s="15">
        <f>1/0.5</f>
        <v>2</v>
      </c>
      <c r="AH35" s="15">
        <f>1/0.5</f>
        <v>2</v>
      </c>
      <c r="AI35" s="15">
        <f>1/0.5</f>
        <v>2</v>
      </c>
      <c r="AJ35" s="15">
        <v>1</v>
      </c>
      <c r="AK35" s="15">
        <v>0.83333333333333337</v>
      </c>
      <c r="AL35" s="15">
        <v>0.66666666666666663</v>
      </c>
      <c r="AM35" s="15">
        <v>0.375</v>
      </c>
    </row>
    <row r="36" spans="1:39" ht="15" customHeight="1">
      <c r="A36" s="8" t="s">
        <v>35</v>
      </c>
      <c r="B36" s="10" t="s">
        <v>80</v>
      </c>
      <c r="C36" s="15">
        <f>1/0.6</f>
        <v>1.6666666666666667</v>
      </c>
      <c r="D36" s="15">
        <f>1/1.5</f>
        <v>0.66666666666666663</v>
      </c>
      <c r="E36" s="15">
        <f>1/1.5</f>
        <v>0.66666666666666663</v>
      </c>
      <c r="F36" s="15">
        <f>1/0.6</f>
        <v>1.6666666666666667</v>
      </c>
      <c r="G36" s="15">
        <f>1/4</f>
        <v>0.25</v>
      </c>
      <c r="H36" s="15">
        <f>1/3</f>
        <v>0.33333333333333331</v>
      </c>
      <c r="I36" s="15">
        <f t="shared" si="12"/>
        <v>4</v>
      </c>
      <c r="J36" s="15">
        <f t="shared" si="12"/>
        <v>4</v>
      </c>
      <c r="K36" s="15">
        <f t="shared" si="12"/>
        <v>4</v>
      </c>
      <c r="L36" s="15">
        <f>1/1</f>
        <v>1</v>
      </c>
      <c r="M36" s="15">
        <f>1/1</f>
        <v>1</v>
      </c>
      <c r="N36" s="15">
        <f>1/1</f>
        <v>1</v>
      </c>
      <c r="O36" s="15">
        <f>1/1</f>
        <v>1</v>
      </c>
      <c r="P36" s="15">
        <f>1/2</f>
        <v>0.5</v>
      </c>
      <c r="Q36" s="15">
        <f>1/1</f>
        <v>1</v>
      </c>
      <c r="R36" s="15">
        <f t="shared" si="1"/>
        <v>0.1111111111111111</v>
      </c>
      <c r="S36" s="15">
        <f t="shared" si="13"/>
        <v>2.5</v>
      </c>
      <c r="T36" s="15">
        <f t="shared" si="13"/>
        <v>2.5</v>
      </c>
      <c r="U36" s="15">
        <f t="shared" si="13"/>
        <v>2.5</v>
      </c>
      <c r="V36" s="15">
        <f>1/0.5</f>
        <v>2</v>
      </c>
      <c r="W36" s="15">
        <f t="shared" ref="W36:AA36" si="15">1/4</f>
        <v>0.25</v>
      </c>
      <c r="X36" s="15">
        <f t="shared" si="15"/>
        <v>0.25</v>
      </c>
      <c r="Y36" s="15">
        <f t="shared" si="15"/>
        <v>0.25</v>
      </c>
      <c r="Z36" s="15">
        <f t="shared" si="15"/>
        <v>0.25</v>
      </c>
      <c r="AA36" s="15">
        <f t="shared" si="15"/>
        <v>0.25</v>
      </c>
      <c r="AB36" s="15">
        <f>1/2</f>
        <v>0.5</v>
      </c>
      <c r="AC36" s="15">
        <f>1/2</f>
        <v>0.5</v>
      </c>
      <c r="AD36" s="15">
        <f>1/2</f>
        <v>0.5</v>
      </c>
      <c r="AE36" s="15">
        <f>1/2</f>
        <v>0.5</v>
      </c>
      <c r="AF36" s="15">
        <f>1/1</f>
        <v>1</v>
      </c>
      <c r="AG36" s="15">
        <f>1/1</f>
        <v>1</v>
      </c>
      <c r="AH36" s="15">
        <f>1/1</f>
        <v>1</v>
      </c>
      <c r="AI36" s="15">
        <f>1/1</f>
        <v>1</v>
      </c>
      <c r="AJ36" s="15">
        <f>1/0.8333</f>
        <v>1.2000480019200768</v>
      </c>
      <c r="AK36" s="15">
        <v>1</v>
      </c>
      <c r="AL36" s="15">
        <v>0.33333333333333331</v>
      </c>
      <c r="AM36" s="15">
        <v>0.125</v>
      </c>
    </row>
    <row r="37" spans="1:39" ht="15" customHeight="1">
      <c r="A37" s="8" t="s">
        <v>36</v>
      </c>
      <c r="B37" s="10" t="s">
        <v>81</v>
      </c>
      <c r="C37" s="15">
        <f>1/0.3333</f>
        <v>3.0003000300030003</v>
      </c>
      <c r="D37" s="15">
        <f>1/1.2</f>
        <v>0.83333333333333337</v>
      </c>
      <c r="E37" s="15">
        <f>1/0.5</f>
        <v>2</v>
      </c>
      <c r="F37" s="15">
        <f>1/0.3333</f>
        <v>3.0003000300030003</v>
      </c>
      <c r="G37" s="15">
        <f>1/1.5</f>
        <v>0.66666666666666663</v>
      </c>
      <c r="H37" s="15">
        <f>1/0.5</f>
        <v>2</v>
      </c>
      <c r="I37" s="15">
        <f t="shared" si="12"/>
        <v>4</v>
      </c>
      <c r="J37" s="15">
        <f t="shared" si="12"/>
        <v>4</v>
      </c>
      <c r="K37" s="15">
        <f t="shared" si="12"/>
        <v>4</v>
      </c>
      <c r="L37" s="15">
        <f>1/0.6</f>
        <v>1.6666666666666667</v>
      </c>
      <c r="M37" s="15">
        <f>1/0.6</f>
        <v>1.6666666666666667</v>
      </c>
      <c r="N37" s="15">
        <f>1/0.6</f>
        <v>1.6666666666666667</v>
      </c>
      <c r="O37" s="15">
        <f>1/1</f>
        <v>1</v>
      </c>
      <c r="P37" s="15">
        <f>1/2.6667</f>
        <v>0.37499531255859303</v>
      </c>
      <c r="Q37" s="15">
        <f>1/1</f>
        <v>1</v>
      </c>
      <c r="R37" s="15">
        <f t="shared" si="1"/>
        <v>0.1111111111111111</v>
      </c>
      <c r="S37" s="15">
        <f>1/0.8</f>
        <v>1.25</v>
      </c>
      <c r="T37" s="15">
        <f>1/0.8</f>
        <v>1.25</v>
      </c>
      <c r="U37" s="15">
        <f>1/0.8</f>
        <v>1.25</v>
      </c>
      <c r="V37" s="15">
        <f>1/0.4</f>
        <v>2.5</v>
      </c>
      <c r="W37" s="15">
        <f t="shared" ref="W37:AA37" si="16">1/3</f>
        <v>0.33333333333333331</v>
      </c>
      <c r="X37" s="15">
        <f t="shared" si="16"/>
        <v>0.33333333333333331</v>
      </c>
      <c r="Y37" s="15">
        <f t="shared" si="16"/>
        <v>0.33333333333333331</v>
      </c>
      <c r="Z37" s="15">
        <f t="shared" si="16"/>
        <v>0.33333333333333331</v>
      </c>
      <c r="AA37" s="15">
        <f t="shared" si="16"/>
        <v>0.33333333333333331</v>
      </c>
      <c r="AB37" s="15">
        <f>1/1.25</f>
        <v>0.8</v>
      </c>
      <c r="AC37" s="15">
        <f>1/1.25</f>
        <v>0.8</v>
      </c>
      <c r="AD37" s="15">
        <f>1/1.25</f>
        <v>0.8</v>
      </c>
      <c r="AE37" s="15">
        <f>1/1.25</f>
        <v>0.8</v>
      </c>
      <c r="AF37" s="15">
        <f>1/1.5</f>
        <v>0.66666666666666663</v>
      </c>
      <c r="AG37" s="15">
        <f>1/1.5</f>
        <v>0.66666666666666663</v>
      </c>
      <c r="AH37" s="15">
        <f>1/1.5</f>
        <v>0.66666666666666663</v>
      </c>
      <c r="AI37" s="15">
        <f>1/1.5</f>
        <v>0.66666666666666663</v>
      </c>
      <c r="AJ37" s="15">
        <f>1/0.6667</f>
        <v>1.4999250037498126</v>
      </c>
      <c r="AK37" s="15">
        <f>1/0.3333</f>
        <v>3.0003000300030003</v>
      </c>
      <c r="AL37" s="15">
        <v>1</v>
      </c>
      <c r="AM37" s="15">
        <v>0.25</v>
      </c>
    </row>
    <row r="38" spans="1:39" ht="15" customHeight="1">
      <c r="A38" s="8" t="s">
        <v>37</v>
      </c>
      <c r="B38" s="10" t="s">
        <v>89</v>
      </c>
      <c r="C38" s="15">
        <f>1/0.3333</f>
        <v>3.0003000300030003</v>
      </c>
      <c r="D38" s="15">
        <f>1/2</f>
        <v>0.5</v>
      </c>
      <c r="E38" s="15">
        <f>1/0.5</f>
        <v>2</v>
      </c>
      <c r="F38" s="15">
        <f>1/0.3333</f>
        <v>3.0003000300030003</v>
      </c>
      <c r="G38" s="15">
        <f>1/0.7143</f>
        <v>1.3999720005599887</v>
      </c>
      <c r="H38" s="15">
        <f>1/0.625</f>
        <v>1.6</v>
      </c>
      <c r="I38" s="15">
        <f>1/0.125</f>
        <v>8</v>
      </c>
      <c r="J38" s="15">
        <f>1/0.125</f>
        <v>8</v>
      </c>
      <c r="K38" s="15">
        <f>1/0.125</f>
        <v>8</v>
      </c>
      <c r="L38" s="15">
        <f>1/0.5</f>
        <v>2</v>
      </c>
      <c r="M38" s="15">
        <f>1/0.5</f>
        <v>2</v>
      </c>
      <c r="N38" s="15">
        <f>1/0.5</f>
        <v>2</v>
      </c>
      <c r="O38" s="15">
        <f>1/0.1667</f>
        <v>5.9988002399520104</v>
      </c>
      <c r="P38" s="15">
        <f>1/1.1429</f>
        <v>0.87496718873042256</v>
      </c>
      <c r="Q38" s="15">
        <f>1/0.1667</f>
        <v>5.9988002399520104</v>
      </c>
      <c r="R38" s="15">
        <f>1/2.25</f>
        <v>0.44444444444444442</v>
      </c>
      <c r="S38" s="15">
        <f>1/0.4286</f>
        <v>2.3331777881474571</v>
      </c>
      <c r="T38" s="15">
        <f>1/0.4286</f>
        <v>2.3331777881474571</v>
      </c>
      <c r="U38" s="15">
        <f>1/0.4286</f>
        <v>2.3331777881474571</v>
      </c>
      <c r="V38" s="15">
        <f>1/0.2857</f>
        <v>3.5001750087504373</v>
      </c>
      <c r="W38" s="15">
        <f t="shared" ref="W38:AA38" si="17">1/1.4</f>
        <v>0.7142857142857143</v>
      </c>
      <c r="X38" s="15">
        <f t="shared" si="17"/>
        <v>0.7142857142857143</v>
      </c>
      <c r="Y38" s="15">
        <f t="shared" si="17"/>
        <v>0.7142857142857143</v>
      </c>
      <c r="Z38" s="15">
        <f t="shared" si="17"/>
        <v>0.7142857142857143</v>
      </c>
      <c r="AA38" s="15">
        <f t="shared" si="17"/>
        <v>0.7142857142857143</v>
      </c>
      <c r="AB38" s="15">
        <f>1/0.1429</f>
        <v>6.9979006298110571</v>
      </c>
      <c r="AC38" s="15">
        <f>1/0.1429</f>
        <v>6.9979006298110571</v>
      </c>
      <c r="AD38" s="15">
        <f>1/0.1429</f>
        <v>6.9979006298110571</v>
      </c>
      <c r="AE38" s="15">
        <f>1/0.1429</f>
        <v>6.9979006298110571</v>
      </c>
      <c r="AF38" s="15">
        <f>1/0.125</f>
        <v>8</v>
      </c>
      <c r="AG38" s="15">
        <f>1/0.125</f>
        <v>8</v>
      </c>
      <c r="AH38" s="15">
        <f>1/0.125</f>
        <v>8</v>
      </c>
      <c r="AI38" s="15">
        <f>1/0.125</f>
        <v>8</v>
      </c>
      <c r="AJ38" s="15">
        <f>1/0.375</f>
        <v>2.6666666666666665</v>
      </c>
      <c r="AK38" s="15">
        <f>1/0.125</f>
        <v>8</v>
      </c>
      <c r="AL38" s="15">
        <f>1/0.25</f>
        <v>4</v>
      </c>
      <c r="AM38" s="15">
        <v>1</v>
      </c>
    </row>
    <row r="39" spans="1:39" ht="15" customHeight="1">
      <c r="A39" s="9"/>
      <c r="B39" s="11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</row>
    <row r="40" spans="1:39" ht="15" customHeight="1">
      <c r="A40" s="9"/>
      <c r="B40" s="12" t="s">
        <v>84</v>
      </c>
      <c r="C40" s="15">
        <f t="shared" ref="C40:AM40" si="18">SUM(C2:C38)</f>
        <v>84.728377837783782</v>
      </c>
      <c r="D40" s="15">
        <f t="shared" si="18"/>
        <v>23.922222222222221</v>
      </c>
      <c r="E40" s="15">
        <f t="shared" si="18"/>
        <v>43.600018750468777</v>
      </c>
      <c r="F40" s="15">
        <f t="shared" si="18"/>
        <v>73.979568313974255</v>
      </c>
      <c r="G40" s="15">
        <f t="shared" si="18"/>
        <v>28.007066858662832</v>
      </c>
      <c r="H40" s="15">
        <f t="shared" si="18"/>
        <v>44.791763507062754</v>
      </c>
      <c r="I40" s="15">
        <f t="shared" si="18"/>
        <v>106.4732417520628</v>
      </c>
      <c r="J40" s="15">
        <f t="shared" si="18"/>
        <v>109.07443222825327</v>
      </c>
      <c r="K40" s="15">
        <f t="shared" si="18"/>
        <v>122.37403540285644</v>
      </c>
      <c r="L40" s="15">
        <f t="shared" si="18"/>
        <v>48.516741668541705</v>
      </c>
      <c r="M40" s="15">
        <f t="shared" si="18"/>
        <v>50.916722918072956</v>
      </c>
      <c r="N40" s="15">
        <f t="shared" si="18"/>
        <v>31.271503573303612</v>
      </c>
      <c r="O40" s="15">
        <f t="shared" si="18"/>
        <v>58.367808238864868</v>
      </c>
      <c r="P40" s="15">
        <f t="shared" si="18"/>
        <v>24.666511984381319</v>
      </c>
      <c r="Q40" s="15">
        <f t="shared" si="18"/>
        <v>61.617808238864875</v>
      </c>
      <c r="R40" s="15">
        <f t="shared" si="18"/>
        <v>54.409523809523854</v>
      </c>
      <c r="S40" s="15">
        <f t="shared" si="18"/>
        <v>64.266511121480789</v>
      </c>
      <c r="T40" s="15">
        <f t="shared" si="18"/>
        <v>60.316511121480801</v>
      </c>
      <c r="U40" s="15">
        <f t="shared" si="18"/>
        <v>77.083177788147452</v>
      </c>
      <c r="V40" s="15">
        <f t="shared" si="18"/>
        <v>89.167741765426115</v>
      </c>
      <c r="W40" s="15">
        <f t="shared" si="18"/>
        <v>24.626162356815385</v>
      </c>
      <c r="X40" s="15">
        <f t="shared" si="18"/>
        <v>24.626162356815385</v>
      </c>
      <c r="Y40" s="15">
        <f t="shared" si="18"/>
        <v>35.741671358561156</v>
      </c>
      <c r="Z40" s="15">
        <f t="shared" si="18"/>
        <v>35.438132741259302</v>
      </c>
      <c r="AA40" s="15">
        <f t="shared" si="18"/>
        <v>36.277451266814595</v>
      </c>
      <c r="AB40" s="15">
        <f t="shared" si="18"/>
        <v>44.61462354788398</v>
      </c>
      <c r="AC40" s="15">
        <f t="shared" si="18"/>
        <v>45.031271464081883</v>
      </c>
      <c r="AD40" s="15">
        <f t="shared" si="18"/>
        <v>45.614586046946449</v>
      </c>
      <c r="AE40" s="15">
        <f t="shared" si="18"/>
        <v>47.081233963144363</v>
      </c>
      <c r="AF40" s="15">
        <f t="shared" si="18"/>
        <v>53.266666666666659</v>
      </c>
      <c r="AG40" s="15">
        <f t="shared" si="18"/>
        <v>53.266666666666659</v>
      </c>
      <c r="AH40" s="15">
        <f t="shared" si="18"/>
        <v>53.266666666666659</v>
      </c>
      <c r="AI40" s="15">
        <f t="shared" si="18"/>
        <v>53.266666666666659</v>
      </c>
      <c r="AJ40" s="15">
        <f t="shared" si="18"/>
        <v>50.464258719955602</v>
      </c>
      <c r="AK40" s="15">
        <f t="shared" si="18"/>
        <v>74.483633363336324</v>
      </c>
      <c r="AL40" s="15">
        <f t="shared" si="18"/>
        <v>55.383333333333333</v>
      </c>
      <c r="AM40" s="15">
        <f t="shared" si="18"/>
        <v>21.5</v>
      </c>
    </row>
    <row r="41" spans="1:39" ht="15" customHeight="1"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</row>
    <row r="42" spans="1:39" ht="15" customHeight="1"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</row>
    <row r="43" spans="1:39" ht="15" customHeight="1">
      <c r="A43" s="14" t="s">
        <v>82</v>
      </c>
      <c r="B43" s="14" t="s">
        <v>83</v>
      </c>
      <c r="C43" s="7" t="s">
        <v>1</v>
      </c>
      <c r="D43" s="7" t="s">
        <v>2</v>
      </c>
      <c r="E43" s="7" t="s">
        <v>3</v>
      </c>
      <c r="F43" s="7" t="s">
        <v>4</v>
      </c>
      <c r="G43" s="7" t="s">
        <v>13</v>
      </c>
      <c r="H43" s="7" t="s">
        <v>14</v>
      </c>
      <c r="I43" s="7" t="s">
        <v>15</v>
      </c>
      <c r="J43" s="7" t="s">
        <v>16</v>
      </c>
      <c r="K43" s="7" t="s">
        <v>17</v>
      </c>
      <c r="L43" s="7" t="s">
        <v>18</v>
      </c>
      <c r="M43" s="7" t="s">
        <v>19</v>
      </c>
      <c r="N43" s="7" t="s">
        <v>20</v>
      </c>
      <c r="O43" s="7" t="s">
        <v>21</v>
      </c>
      <c r="P43" s="7" t="s">
        <v>22</v>
      </c>
      <c r="Q43" s="7" t="s">
        <v>23</v>
      </c>
      <c r="R43" s="7" t="s">
        <v>24</v>
      </c>
      <c r="S43" s="7" t="s">
        <v>25</v>
      </c>
      <c r="T43" s="7" t="s">
        <v>26</v>
      </c>
      <c r="U43" s="7" t="s">
        <v>27</v>
      </c>
      <c r="V43" s="7" t="s">
        <v>28</v>
      </c>
      <c r="W43" s="7" t="s">
        <v>30</v>
      </c>
      <c r="X43" s="7" t="s">
        <v>31</v>
      </c>
      <c r="Y43" s="7" t="s">
        <v>32</v>
      </c>
      <c r="Z43" s="7" t="s">
        <v>33</v>
      </c>
      <c r="AA43" s="7" t="s">
        <v>34</v>
      </c>
      <c r="AB43" s="7" t="s">
        <v>35</v>
      </c>
      <c r="AC43" s="7" t="s">
        <v>36</v>
      </c>
      <c r="AD43" s="7" t="s">
        <v>37</v>
      </c>
      <c r="AE43" s="7" t="s">
        <v>38</v>
      </c>
      <c r="AF43" s="7" t="s">
        <v>39</v>
      </c>
      <c r="AG43" s="7" t="s">
        <v>40</v>
      </c>
      <c r="AH43" s="7" t="s">
        <v>41</v>
      </c>
      <c r="AI43" s="7" t="s">
        <v>42</v>
      </c>
      <c r="AJ43" s="7" t="s">
        <v>43</v>
      </c>
      <c r="AK43" s="7" t="s">
        <v>44</v>
      </c>
      <c r="AL43" s="7" t="s">
        <v>45</v>
      </c>
      <c r="AM43" s="7" t="s">
        <v>46</v>
      </c>
    </row>
    <row r="44" spans="1:39" ht="15" customHeight="1">
      <c r="A44" s="8" t="s">
        <v>1</v>
      </c>
      <c r="B44" s="10" t="s">
        <v>48</v>
      </c>
      <c r="C44" s="18">
        <f t="shared" ref="C44:C80" si="19">+C2/$C$40</f>
        <v>1.1802421166548758E-2</v>
      </c>
      <c r="D44" s="18">
        <f t="shared" ref="D44:D80" si="20">+D2/$D$40</f>
        <v>6.9670227589410123E-3</v>
      </c>
      <c r="E44" s="18">
        <f t="shared" ref="E44:E80" si="21">+E2/$E$40</f>
        <v>5.7339424882084959E-3</v>
      </c>
      <c r="F44" s="18">
        <f t="shared" ref="F44:F80" si="22">+F2/$F$40</f>
        <v>2.0275868515938066E-2</v>
      </c>
      <c r="G44" s="18">
        <f t="shared" ref="G44:G80" si="23">+G2/$G$40</f>
        <v>5.1007534483374821E-3</v>
      </c>
      <c r="H44" s="18">
        <f t="shared" ref="H44:H80" si="24">+H2/$H$40</f>
        <v>1.6744149845355837E-2</v>
      </c>
      <c r="I44" s="18">
        <f t="shared" ref="I44:I80" si="25">+I2/$I$40</f>
        <v>1.2522708160217179E-2</v>
      </c>
      <c r="J44" s="18">
        <f t="shared" ref="J44:J80" si="26">+J2/$J$40</f>
        <v>2.139211990992089E-2</v>
      </c>
      <c r="K44" s="18">
        <f t="shared" ref="K44:K80" si="27">+K2/$K$40</f>
        <v>1.0895557451742012E-2</v>
      </c>
      <c r="L44" s="18">
        <f t="shared" ref="L44:L80" si="28">+L2/$L$40</f>
        <v>1.3740961238106676E-2</v>
      </c>
      <c r="M44" s="18">
        <f t="shared" ref="M44:M80" si="29">+M2/$M$40</f>
        <v>9.8199564179438648E-3</v>
      </c>
      <c r="N44" s="18">
        <f t="shared" ref="N44:N80" si="30">+N2/$N$40</f>
        <v>1.0659331827520407E-2</v>
      </c>
      <c r="O44" s="18">
        <f t="shared" ref="O44:O80" si="31">+O2/$O$40</f>
        <v>2.7412370761844402E-2</v>
      </c>
      <c r="P44" s="18">
        <f t="shared" ref="P44:P80" si="32">+P2/$P$40</f>
        <v>3.1531729263961673E-2</v>
      </c>
      <c r="Q44" s="18">
        <f t="shared" ref="Q44:Q80" si="33">+Q2/$Q$40</f>
        <v>5.6801760725276929E-2</v>
      </c>
      <c r="R44" s="18">
        <f t="shared" ref="R44:R80" si="34">+R2/$R$40</f>
        <v>4.1353054437248349E-2</v>
      </c>
      <c r="S44" s="18">
        <f t="shared" ref="S44:S80" si="35">+S2/$S$40</f>
        <v>2.4896325816965149E-2</v>
      </c>
      <c r="T44" s="18">
        <f t="shared" ref="T44:T80" si="36">+T2/$T$40</f>
        <v>2.3210891577934975E-2</v>
      </c>
      <c r="U44" s="18">
        <f t="shared" ref="U44:U80" si="37">+U2/$U$40</f>
        <v>3.2432497877434519E-2</v>
      </c>
      <c r="V44" s="18">
        <f t="shared" ref="V44:V80" si="38">+V2/$V$40</f>
        <v>3.9251863181726215E-2</v>
      </c>
      <c r="W44" s="18">
        <f t="shared" ref="W44:W80" si="39">+W2/$W$40</f>
        <v>2.9005157358106711E-2</v>
      </c>
      <c r="X44" s="18">
        <f t="shared" ref="X44:X80" si="40">+X2/$X$40</f>
        <v>2.9005157358106711E-2</v>
      </c>
      <c r="Y44" s="18">
        <f t="shared" ref="Y44:Y80" si="41">+Y2/$Y$40</f>
        <v>5.5957092211384313E-3</v>
      </c>
      <c r="Z44" s="18">
        <f t="shared" ref="Z44:Z80" si="42">+Z2/$Z$40</f>
        <v>5.6436382091640917E-3</v>
      </c>
      <c r="AA44" s="18">
        <f t="shared" ref="AA44:AA80" si="43">+AA2/$AA$40</f>
        <v>5.5130664645934857E-3</v>
      </c>
      <c r="AB44" s="18">
        <f t="shared" ref="AB44:AB53" si="44">+AB2/$AB$40</f>
        <v>5.6035438634079258E-3</v>
      </c>
      <c r="AC44" s="18">
        <f t="shared" ref="AC44:AC53" si="45">+AC2/$AC$40</f>
        <v>5.5516975619799352E-3</v>
      </c>
      <c r="AD44" s="18">
        <f t="shared" ref="AD44:AD53" si="46">+AD2/$AD$40</f>
        <v>5.480703030883596E-3</v>
      </c>
      <c r="AE44" s="18">
        <f t="shared" ref="AE44:AE80" si="47">+AE2/$AE$40</f>
        <v>8.4959540421800286E-3</v>
      </c>
      <c r="AF44" s="18">
        <f t="shared" ref="AF44:AF80" si="48">+AF2/$AF$40</f>
        <v>7.5093867334167725E-3</v>
      </c>
      <c r="AG44" s="18">
        <f t="shared" ref="AG44:AG80" si="49">+AG2/$AG$40</f>
        <v>7.5093867334167725E-3</v>
      </c>
      <c r="AH44" s="18">
        <f t="shared" ref="AH44:AH80" si="50">+AH2/$AH$40</f>
        <v>7.5093867334167725E-3</v>
      </c>
      <c r="AI44" s="18">
        <f t="shared" ref="AI44:AI80" si="51">+AI2/$AI$40</f>
        <v>7.5093867334167725E-3</v>
      </c>
      <c r="AJ44" s="18">
        <f t="shared" ref="AJ44:AJ80" si="52">+AJ2/$AJ$40</f>
        <v>1.1889602962952784E-2</v>
      </c>
      <c r="AK44" s="18">
        <f t="shared" ref="AK44:AK80" si="53">+AK2/$AK$40</f>
        <v>8.0554609503695716E-3</v>
      </c>
      <c r="AL44" s="18">
        <f t="shared" ref="AL44:AL80" si="54">+AL2/$AL$40</f>
        <v>6.0186578393018357E-3</v>
      </c>
      <c r="AM44" s="18">
        <f t="shared" ref="AM44:AM80" si="55">+AM2/$AM$40</f>
        <v>1.5503875968992248E-2</v>
      </c>
    </row>
    <row r="45" spans="1:39" ht="15" customHeight="1">
      <c r="A45" s="8" t="s">
        <v>2</v>
      </c>
      <c r="B45" s="10" t="s">
        <v>49</v>
      </c>
      <c r="C45" s="18">
        <f t="shared" si="19"/>
        <v>7.0814526999292554E-2</v>
      </c>
      <c r="D45" s="18">
        <f t="shared" si="20"/>
        <v>4.1802136553646077E-2</v>
      </c>
      <c r="E45" s="18">
        <f t="shared" si="21"/>
        <v>3.2110077933967571E-2</v>
      </c>
      <c r="F45" s="18">
        <f t="shared" si="22"/>
        <v>4.7310359870522158E-2</v>
      </c>
      <c r="G45" s="18">
        <f t="shared" si="23"/>
        <v>2.5503767241687413E-2</v>
      </c>
      <c r="H45" s="18">
        <f t="shared" si="24"/>
        <v>2.9767377502854818E-2</v>
      </c>
      <c r="I45" s="18">
        <f t="shared" si="25"/>
        <v>1.6905656016293191E-2</v>
      </c>
      <c r="J45" s="18">
        <f t="shared" si="26"/>
        <v>2.0628115627423713E-2</v>
      </c>
      <c r="K45" s="18">
        <f t="shared" si="27"/>
        <v>1.4709002559851718E-2</v>
      </c>
      <c r="L45" s="18">
        <f t="shared" si="28"/>
        <v>3.4352403095266694E-2</v>
      </c>
      <c r="M45" s="18">
        <f t="shared" si="29"/>
        <v>3.9279825671775459E-2</v>
      </c>
      <c r="N45" s="18">
        <f t="shared" si="30"/>
        <v>4.7966993223841833E-2</v>
      </c>
      <c r="O45" s="18">
        <f t="shared" si="31"/>
        <v>3.083891710707495E-2</v>
      </c>
      <c r="P45" s="18">
        <f t="shared" si="32"/>
        <v>4.5608394113944566E-2</v>
      </c>
      <c r="Q45" s="18">
        <f t="shared" si="33"/>
        <v>3.2458148985872529E-2</v>
      </c>
      <c r="R45" s="18">
        <f t="shared" si="34"/>
        <v>5.5137405916331129E-2</v>
      </c>
      <c r="S45" s="18">
        <f t="shared" si="35"/>
        <v>4.6680610906809653E-2</v>
      </c>
      <c r="T45" s="18">
        <f t="shared" si="36"/>
        <v>2.9842574885916399E-2</v>
      </c>
      <c r="U45" s="18">
        <f t="shared" si="37"/>
        <v>5.1891996603895235E-2</v>
      </c>
      <c r="V45" s="18">
        <f t="shared" si="38"/>
        <v>5.0466681233647989E-2</v>
      </c>
      <c r="W45" s="18">
        <f t="shared" si="39"/>
        <v>7.3092996542428915E-2</v>
      </c>
      <c r="X45" s="18">
        <f t="shared" si="40"/>
        <v>7.3092996542428915E-2</v>
      </c>
      <c r="Y45" s="18">
        <f t="shared" si="41"/>
        <v>3.3574255326830581E-2</v>
      </c>
      <c r="Z45" s="18">
        <f t="shared" si="42"/>
        <v>3.3861829254984543E-2</v>
      </c>
      <c r="AA45" s="18">
        <f t="shared" si="43"/>
        <v>3.3078398787560914E-2</v>
      </c>
      <c r="AB45" s="18">
        <f t="shared" si="44"/>
        <v>2.8017719317039627E-2</v>
      </c>
      <c r="AC45" s="18">
        <f t="shared" si="45"/>
        <v>2.7758487809899673E-2</v>
      </c>
      <c r="AD45" s="18">
        <f t="shared" si="46"/>
        <v>2.7403515154417982E-2</v>
      </c>
      <c r="AE45" s="18">
        <f t="shared" si="47"/>
        <v>2.6549856381812589E-2</v>
      </c>
      <c r="AF45" s="18">
        <f t="shared" si="48"/>
        <v>2.2528160200250315E-2</v>
      </c>
      <c r="AG45" s="18">
        <f t="shared" si="49"/>
        <v>2.2528160200250315E-2</v>
      </c>
      <c r="AH45" s="18">
        <f t="shared" si="50"/>
        <v>2.2528160200250315E-2</v>
      </c>
      <c r="AI45" s="18">
        <f t="shared" si="51"/>
        <v>2.2528160200250315E-2</v>
      </c>
      <c r="AJ45" s="18">
        <f t="shared" si="52"/>
        <v>3.9632009876509278E-2</v>
      </c>
      <c r="AK45" s="18">
        <f t="shared" si="53"/>
        <v>2.0138652375923931E-2</v>
      </c>
      <c r="AL45" s="18">
        <f t="shared" si="54"/>
        <v>2.1667168221486607E-2</v>
      </c>
      <c r="AM45" s="18">
        <f t="shared" si="55"/>
        <v>9.3023255813953487E-2</v>
      </c>
    </row>
    <row r="46" spans="1:39" ht="15" customHeight="1">
      <c r="A46" s="8" t="s">
        <v>3</v>
      </c>
      <c r="B46" s="10" t="s">
        <v>50</v>
      </c>
      <c r="C46" s="18">
        <f t="shared" si="19"/>
        <v>4.7209684666195031E-2</v>
      </c>
      <c r="D46" s="18">
        <f t="shared" si="20"/>
        <v>2.9858668966890056E-2</v>
      </c>
      <c r="E46" s="18">
        <f t="shared" si="21"/>
        <v>2.2935769952833984E-2</v>
      </c>
      <c r="F46" s="18">
        <f t="shared" si="22"/>
        <v>2.2528742795486743E-2</v>
      </c>
      <c r="G46" s="18">
        <f t="shared" si="23"/>
        <v>2.1423164483017426E-2</v>
      </c>
      <c r="H46" s="18">
        <f t="shared" si="24"/>
        <v>3.3488299690711675E-2</v>
      </c>
      <c r="I46" s="18">
        <f t="shared" si="25"/>
        <v>1.5653385200271475E-2</v>
      </c>
      <c r="J46" s="18">
        <f t="shared" si="26"/>
        <v>1.5280085649943492E-2</v>
      </c>
      <c r="K46" s="18">
        <f t="shared" si="27"/>
        <v>1.3619446814677517E-2</v>
      </c>
      <c r="L46" s="18">
        <f t="shared" si="28"/>
        <v>5.1528604642900044E-2</v>
      </c>
      <c r="M46" s="18">
        <f t="shared" si="29"/>
        <v>4.9099782089719324E-2</v>
      </c>
      <c r="N46" s="18">
        <f t="shared" si="30"/>
        <v>2.3983496611920917E-2</v>
      </c>
      <c r="O46" s="18">
        <f t="shared" si="31"/>
        <v>2.1415914657690938E-2</v>
      </c>
      <c r="P46" s="18">
        <f t="shared" si="32"/>
        <v>2.7027196511967146E-2</v>
      </c>
      <c r="Q46" s="18">
        <f t="shared" si="33"/>
        <v>1.0819382995290843E-2</v>
      </c>
      <c r="R46" s="18">
        <f t="shared" si="34"/>
        <v>1.0502363031682119E-2</v>
      </c>
      <c r="S46" s="18">
        <f t="shared" si="35"/>
        <v>1.2966836363002682E-2</v>
      </c>
      <c r="T46" s="18">
        <f t="shared" si="36"/>
        <v>1.3263366615962844E-2</v>
      </c>
      <c r="U46" s="18">
        <f t="shared" si="37"/>
        <v>1.9459498726460713E-2</v>
      </c>
      <c r="V46" s="18">
        <f t="shared" si="38"/>
        <v>1.6822227077882664E-2</v>
      </c>
      <c r="W46" s="18">
        <f t="shared" si="39"/>
        <v>1.1602062943242683E-2</v>
      </c>
      <c r="X46" s="18">
        <f t="shared" si="40"/>
        <v>1.1602062943242683E-2</v>
      </c>
      <c r="Y46" s="18">
        <f t="shared" si="41"/>
        <v>1.678712766341529E-2</v>
      </c>
      <c r="Z46" s="18">
        <f t="shared" si="42"/>
        <v>1.6930914627492272E-2</v>
      </c>
      <c r="AA46" s="18">
        <f t="shared" si="43"/>
        <v>1.6539199393780457E-2</v>
      </c>
      <c r="AB46" s="18">
        <f t="shared" si="44"/>
        <v>1.6810631590223776E-2</v>
      </c>
      <c r="AC46" s="18">
        <f t="shared" si="45"/>
        <v>1.6655092685939805E-2</v>
      </c>
      <c r="AD46" s="18">
        <f t="shared" si="46"/>
        <v>1.644210909265079E-2</v>
      </c>
      <c r="AE46" s="18">
        <f t="shared" si="47"/>
        <v>2.831984680726676E-2</v>
      </c>
      <c r="AF46" s="18">
        <f t="shared" si="48"/>
        <v>3.7546933667083858E-2</v>
      </c>
      <c r="AG46" s="18">
        <f t="shared" si="49"/>
        <v>3.7546933667083858E-2</v>
      </c>
      <c r="AH46" s="18">
        <f t="shared" si="50"/>
        <v>3.7546933667083858E-2</v>
      </c>
      <c r="AI46" s="18">
        <f t="shared" si="51"/>
        <v>3.7546933667083858E-2</v>
      </c>
      <c r="AJ46" s="18">
        <f t="shared" si="52"/>
        <v>1.4862003703690981E-2</v>
      </c>
      <c r="AK46" s="18">
        <f t="shared" si="53"/>
        <v>2.0138652375923931E-2</v>
      </c>
      <c r="AL46" s="18">
        <f t="shared" si="54"/>
        <v>9.0279867589527531E-3</v>
      </c>
      <c r="AM46" s="18">
        <f t="shared" si="55"/>
        <v>2.3255813953488372E-2</v>
      </c>
    </row>
    <row r="47" spans="1:39" ht="15" customHeight="1">
      <c r="A47" s="8" t="s">
        <v>4</v>
      </c>
      <c r="B47" s="10" t="s">
        <v>87</v>
      </c>
      <c r="C47" s="18">
        <f t="shared" si="19"/>
        <v>7.8682807776991708E-3</v>
      </c>
      <c r="D47" s="18">
        <f t="shared" si="20"/>
        <v>1.1943467586756022E-2</v>
      </c>
      <c r="E47" s="18">
        <f t="shared" si="21"/>
        <v>1.3761461971700389E-2</v>
      </c>
      <c r="F47" s="18">
        <f t="shared" si="22"/>
        <v>1.3517245677292044E-2</v>
      </c>
      <c r="G47" s="18">
        <f t="shared" si="23"/>
        <v>1.5302260345012446E-2</v>
      </c>
      <c r="H47" s="18">
        <f t="shared" si="24"/>
        <v>1.3395319876284669E-2</v>
      </c>
      <c r="I47" s="18">
        <f t="shared" si="25"/>
        <v>6.7085936572592033E-3</v>
      </c>
      <c r="J47" s="18">
        <f t="shared" si="26"/>
        <v>1.1460064237457619E-2</v>
      </c>
      <c r="K47" s="18">
        <f t="shared" si="27"/>
        <v>9.5336127702742614E-3</v>
      </c>
      <c r="L47" s="18">
        <f t="shared" si="28"/>
        <v>3.4352403095266694E-2</v>
      </c>
      <c r="M47" s="18">
        <f t="shared" si="29"/>
        <v>3.9279825671775459E-2</v>
      </c>
      <c r="N47" s="18">
        <f t="shared" si="30"/>
        <v>1.5988997741280611E-2</v>
      </c>
      <c r="O47" s="18">
        <f t="shared" si="31"/>
        <v>2.7412370761844402E-2</v>
      </c>
      <c r="P47" s="18">
        <f t="shared" si="32"/>
        <v>2.2522663759972625E-2</v>
      </c>
      <c r="Q47" s="18">
        <f t="shared" si="33"/>
        <v>3.2458148985872529E-2</v>
      </c>
      <c r="R47" s="18">
        <f t="shared" si="34"/>
        <v>4.1353054437248349E-2</v>
      </c>
      <c r="S47" s="18">
        <f t="shared" si="35"/>
        <v>1.8672244362723859E-2</v>
      </c>
      <c r="T47" s="18">
        <f t="shared" si="36"/>
        <v>1.9895049923944263E-2</v>
      </c>
      <c r="U47" s="18">
        <f t="shared" si="37"/>
        <v>3.8918997452921426E-2</v>
      </c>
      <c r="V47" s="18">
        <f t="shared" si="38"/>
        <v>3.9251863181726215E-2</v>
      </c>
      <c r="W47" s="18">
        <f t="shared" si="39"/>
        <v>4.8728664361619274E-2</v>
      </c>
      <c r="X47" s="18">
        <f t="shared" si="40"/>
        <v>4.8728664361619274E-2</v>
      </c>
      <c r="Y47" s="18">
        <f t="shared" si="41"/>
        <v>5.5957092211384313E-3</v>
      </c>
      <c r="Z47" s="18">
        <f t="shared" si="42"/>
        <v>5.6436382091640917E-3</v>
      </c>
      <c r="AA47" s="18">
        <f t="shared" si="43"/>
        <v>5.5130664645934857E-3</v>
      </c>
      <c r="AB47" s="18">
        <f t="shared" si="44"/>
        <v>5.6035438634079258E-3</v>
      </c>
      <c r="AC47" s="18">
        <f t="shared" si="45"/>
        <v>5.5516975619799352E-3</v>
      </c>
      <c r="AD47" s="18">
        <f t="shared" si="46"/>
        <v>5.480703030883596E-3</v>
      </c>
      <c r="AE47" s="18">
        <f t="shared" si="47"/>
        <v>8.4959540421800286E-3</v>
      </c>
      <c r="AF47" s="18">
        <f t="shared" si="48"/>
        <v>7.5093867334167725E-3</v>
      </c>
      <c r="AG47" s="18">
        <f t="shared" si="49"/>
        <v>7.5093867334167725E-3</v>
      </c>
      <c r="AH47" s="18">
        <f t="shared" si="50"/>
        <v>7.5093867334167725E-3</v>
      </c>
      <c r="AI47" s="18">
        <f t="shared" si="51"/>
        <v>7.5093867334167725E-3</v>
      </c>
      <c r="AJ47" s="18">
        <f t="shared" si="52"/>
        <v>1.1889602962952784E-2</v>
      </c>
      <c r="AK47" s="18">
        <f t="shared" si="53"/>
        <v>8.0554609503695716E-3</v>
      </c>
      <c r="AL47" s="18">
        <f t="shared" si="54"/>
        <v>6.0186578393018357E-3</v>
      </c>
      <c r="AM47" s="18">
        <f t="shared" si="55"/>
        <v>1.5503875968992248E-2</v>
      </c>
    </row>
    <row r="48" spans="1:39" ht="15" customHeight="1">
      <c r="A48" s="8" t="s">
        <v>5</v>
      </c>
      <c r="B48" s="10" t="s">
        <v>51</v>
      </c>
      <c r="C48" s="18">
        <f t="shared" si="19"/>
        <v>8.2616948165841309E-2</v>
      </c>
      <c r="D48" s="18">
        <f t="shared" si="20"/>
        <v>5.8522991175104504E-2</v>
      </c>
      <c r="E48" s="18">
        <f t="shared" si="21"/>
        <v>3.8226283254723305E-2</v>
      </c>
      <c r="F48" s="18">
        <f t="shared" si="22"/>
        <v>3.1540239913681441E-2</v>
      </c>
      <c r="G48" s="18">
        <f t="shared" si="23"/>
        <v>3.5705274138362379E-2</v>
      </c>
      <c r="H48" s="18">
        <f t="shared" si="24"/>
        <v>1.6744149845355837E-2</v>
      </c>
      <c r="I48" s="18">
        <f t="shared" si="25"/>
        <v>1.6436054460285048E-2</v>
      </c>
      <c r="J48" s="18">
        <f t="shared" si="26"/>
        <v>1.2835271945952532E-2</v>
      </c>
      <c r="K48" s="18">
        <f t="shared" si="27"/>
        <v>1.3074668942090415E-2</v>
      </c>
      <c r="L48" s="18">
        <f t="shared" si="28"/>
        <v>2.0611441857160018E-2</v>
      </c>
      <c r="M48" s="18">
        <f t="shared" si="29"/>
        <v>2.9459869253831594E-2</v>
      </c>
      <c r="N48" s="18">
        <f t="shared" si="30"/>
        <v>1.9186797289536733E-2</v>
      </c>
      <c r="O48" s="18">
        <f t="shared" si="31"/>
        <v>4.5687284603073995E-2</v>
      </c>
      <c r="P48" s="18">
        <f t="shared" si="32"/>
        <v>3.1531729263961673E-2</v>
      </c>
      <c r="Q48" s="18">
        <f t="shared" si="33"/>
        <v>3.2458148985872529E-2</v>
      </c>
      <c r="R48" s="18">
        <f t="shared" si="34"/>
        <v>8.2706108874496698E-2</v>
      </c>
      <c r="S48" s="18">
        <f t="shared" si="35"/>
        <v>2.8008366544085794E-2</v>
      </c>
      <c r="T48" s="18">
        <f t="shared" si="36"/>
        <v>2.9842574885916399E-2</v>
      </c>
      <c r="U48" s="18">
        <f t="shared" si="37"/>
        <v>3.8918997452921426E-2</v>
      </c>
      <c r="V48" s="18">
        <f t="shared" si="38"/>
        <v>3.3644454155765328E-2</v>
      </c>
      <c r="W48" s="18">
        <f t="shared" si="39"/>
        <v>3.2485776241079518E-2</v>
      </c>
      <c r="X48" s="18">
        <f t="shared" si="40"/>
        <v>3.2485776241079518E-2</v>
      </c>
      <c r="Y48" s="18">
        <f t="shared" si="41"/>
        <v>5.5957092211384306E-2</v>
      </c>
      <c r="Z48" s="18">
        <f t="shared" si="42"/>
        <v>4.2327286568730686E-2</v>
      </c>
      <c r="AA48" s="18">
        <f t="shared" si="43"/>
        <v>5.5130664645934857E-2</v>
      </c>
      <c r="AB48" s="18">
        <f t="shared" si="44"/>
        <v>1.7931340362905362E-2</v>
      </c>
      <c r="AC48" s="18">
        <f t="shared" si="45"/>
        <v>1.7765432198335793E-2</v>
      </c>
      <c r="AD48" s="18">
        <f t="shared" si="46"/>
        <v>1.7538249698827509E-2</v>
      </c>
      <c r="AE48" s="18">
        <f t="shared" si="47"/>
        <v>1.6991908084360057E-2</v>
      </c>
      <c r="AF48" s="18">
        <f t="shared" si="48"/>
        <v>3.1289111389236554E-2</v>
      </c>
      <c r="AG48" s="18">
        <f t="shared" si="49"/>
        <v>3.1289111389236554E-2</v>
      </c>
      <c r="AH48" s="18">
        <f t="shared" si="50"/>
        <v>3.1289111389236554E-2</v>
      </c>
      <c r="AI48" s="18">
        <f t="shared" si="51"/>
        <v>3.1289111389236554E-2</v>
      </c>
      <c r="AJ48" s="18">
        <f t="shared" si="52"/>
        <v>3.9632009876509278E-2</v>
      </c>
      <c r="AK48" s="18">
        <f t="shared" si="53"/>
        <v>5.3703073002463818E-2</v>
      </c>
      <c r="AL48" s="18">
        <f t="shared" si="54"/>
        <v>2.7083960276858259E-2</v>
      </c>
      <c r="AM48" s="18">
        <f t="shared" si="55"/>
        <v>3.3222591362126248E-2</v>
      </c>
    </row>
    <row r="49" spans="1:39" ht="15" customHeight="1">
      <c r="A49" s="8" t="s">
        <v>6</v>
      </c>
      <c r="B49" s="10" t="s">
        <v>52</v>
      </c>
      <c r="C49" s="18">
        <f t="shared" si="19"/>
        <v>1.5736561555398342E-2</v>
      </c>
      <c r="D49" s="18">
        <f t="shared" si="20"/>
        <v>3.1351602415234561E-2</v>
      </c>
      <c r="E49" s="18">
        <f t="shared" si="21"/>
        <v>1.5290513301889321E-2</v>
      </c>
      <c r="F49" s="18">
        <f t="shared" si="22"/>
        <v>2.2528742795486743E-2</v>
      </c>
      <c r="G49" s="18">
        <f t="shared" si="23"/>
        <v>4.7607032184483165E-2</v>
      </c>
      <c r="H49" s="18">
        <f t="shared" si="24"/>
        <v>2.2325533127141115E-2</v>
      </c>
      <c r="I49" s="18">
        <f t="shared" si="25"/>
        <v>1.1740038900203606E-2</v>
      </c>
      <c r="J49" s="18">
        <f t="shared" si="26"/>
        <v>1.2835271945952532E-2</v>
      </c>
      <c r="K49" s="18">
        <f t="shared" si="27"/>
        <v>1.4709002559851718E-2</v>
      </c>
      <c r="L49" s="18">
        <f t="shared" si="28"/>
        <v>2.0611441857160018E-2</v>
      </c>
      <c r="M49" s="18">
        <f t="shared" si="29"/>
        <v>2.4549891044859662E-2</v>
      </c>
      <c r="N49" s="18">
        <f t="shared" si="30"/>
        <v>1.5988997741280611E-2</v>
      </c>
      <c r="O49" s="18">
        <f t="shared" si="31"/>
        <v>3.4265463452305502E-2</v>
      </c>
      <c r="P49" s="18">
        <f t="shared" si="32"/>
        <v>1.8018131007978097E-2</v>
      </c>
      <c r="Q49" s="18">
        <f t="shared" si="33"/>
        <v>3.2458148985872529E-2</v>
      </c>
      <c r="R49" s="18">
        <f t="shared" si="34"/>
        <v>5.5137405916331129E-2</v>
      </c>
      <c r="S49" s="18">
        <f t="shared" si="35"/>
        <v>3.1120407271206435E-2</v>
      </c>
      <c r="T49" s="18">
        <f t="shared" si="36"/>
        <v>2.9842574885916399E-2</v>
      </c>
      <c r="U49" s="18">
        <f t="shared" si="37"/>
        <v>3.8918997452921426E-2</v>
      </c>
      <c r="V49" s="18">
        <f t="shared" si="38"/>
        <v>3.3644454155765328E-2</v>
      </c>
      <c r="W49" s="18">
        <f t="shared" si="39"/>
        <v>3.2485776241079518E-2</v>
      </c>
      <c r="X49" s="18">
        <f t="shared" si="40"/>
        <v>3.2485776241079518E-2</v>
      </c>
      <c r="Y49" s="18">
        <f t="shared" si="41"/>
        <v>1.3989273052846076E-2</v>
      </c>
      <c r="Z49" s="18">
        <f t="shared" si="42"/>
        <v>1.4109095522910228E-2</v>
      </c>
      <c r="AA49" s="18">
        <f t="shared" si="43"/>
        <v>1.3782666161483714E-2</v>
      </c>
      <c r="AB49" s="18">
        <f t="shared" si="44"/>
        <v>1.1207087726815852E-2</v>
      </c>
      <c r="AC49" s="18">
        <f t="shared" si="45"/>
        <v>1.110339512395987E-2</v>
      </c>
      <c r="AD49" s="18">
        <f t="shared" si="46"/>
        <v>1.0961406061767192E-2</v>
      </c>
      <c r="AE49" s="18">
        <f t="shared" si="47"/>
        <v>1.0619942552725036E-2</v>
      </c>
      <c r="AF49" s="18">
        <f t="shared" si="48"/>
        <v>1.251564455569462E-2</v>
      </c>
      <c r="AG49" s="18">
        <f t="shared" si="49"/>
        <v>1.251564455569462E-2</v>
      </c>
      <c r="AH49" s="18">
        <f t="shared" si="50"/>
        <v>1.251564455569462E-2</v>
      </c>
      <c r="AI49" s="18">
        <f t="shared" si="51"/>
        <v>1.251564455569462E-2</v>
      </c>
      <c r="AJ49" s="18">
        <f t="shared" si="52"/>
        <v>1.5852803950603712E-2</v>
      </c>
      <c r="AK49" s="18">
        <f t="shared" si="53"/>
        <v>4.0277304751847862E-2</v>
      </c>
      <c r="AL49" s="18">
        <f t="shared" si="54"/>
        <v>9.0279867589527531E-3</v>
      </c>
      <c r="AM49" s="18">
        <f t="shared" si="55"/>
        <v>2.9069767441860465E-2</v>
      </c>
    </row>
    <row r="50" spans="1:39" ht="15" customHeight="1">
      <c r="A50" s="8" t="s">
        <v>7</v>
      </c>
      <c r="B50" s="10" t="s">
        <v>53</v>
      </c>
      <c r="C50" s="18">
        <f t="shared" si="19"/>
        <v>8.8518158749115693E-3</v>
      </c>
      <c r="D50" s="18">
        <f t="shared" si="20"/>
        <v>2.3223409196470046E-2</v>
      </c>
      <c r="E50" s="18">
        <f t="shared" si="21"/>
        <v>1.3761461971700389E-2</v>
      </c>
      <c r="F50" s="18">
        <f t="shared" si="22"/>
        <v>1.892414394820886E-2</v>
      </c>
      <c r="G50" s="18">
        <f t="shared" si="23"/>
        <v>2.0403013793349929E-2</v>
      </c>
      <c r="H50" s="18">
        <f t="shared" si="24"/>
        <v>1.7860426501712892E-2</v>
      </c>
      <c r="I50" s="18">
        <f t="shared" si="25"/>
        <v>9.3920311201628835E-3</v>
      </c>
      <c r="J50" s="18">
        <f t="shared" si="26"/>
        <v>1.0696059954960445E-2</v>
      </c>
      <c r="K50" s="18">
        <f t="shared" si="27"/>
        <v>1.3074668942090415E-2</v>
      </c>
      <c r="L50" s="18">
        <f t="shared" si="28"/>
        <v>4.1222883714320036E-2</v>
      </c>
      <c r="M50" s="18">
        <f t="shared" si="29"/>
        <v>1.3093275223925152E-2</v>
      </c>
      <c r="N50" s="18">
        <f t="shared" si="30"/>
        <v>1.5988997741280611E-2</v>
      </c>
      <c r="O50" s="18">
        <f t="shared" si="31"/>
        <v>2.0559278071383299E-2</v>
      </c>
      <c r="P50" s="18">
        <f t="shared" si="32"/>
        <v>1.8018131007978097E-2</v>
      </c>
      <c r="Q50" s="18">
        <f t="shared" si="33"/>
        <v>2.5966519188698026E-2</v>
      </c>
      <c r="R50" s="18">
        <f t="shared" si="34"/>
        <v>3.3082443549798675E-2</v>
      </c>
      <c r="S50" s="18">
        <f t="shared" si="35"/>
        <v>3.1120407271206435E-2</v>
      </c>
      <c r="T50" s="18">
        <f t="shared" si="36"/>
        <v>2.9842574885916399E-2</v>
      </c>
      <c r="U50" s="18">
        <f t="shared" si="37"/>
        <v>3.8918997452921426E-2</v>
      </c>
      <c r="V50" s="18">
        <f t="shared" si="38"/>
        <v>3.3644454155765328E-2</v>
      </c>
      <c r="W50" s="18">
        <f t="shared" si="39"/>
        <v>3.2485776241079518E-2</v>
      </c>
      <c r="X50" s="18">
        <f t="shared" si="40"/>
        <v>3.2485776241079518E-2</v>
      </c>
      <c r="Y50" s="18">
        <f t="shared" si="41"/>
        <v>4.6630910176153582E-3</v>
      </c>
      <c r="Z50" s="18">
        <f t="shared" si="42"/>
        <v>4.031170149402922E-3</v>
      </c>
      <c r="AA50" s="18">
        <f t="shared" si="43"/>
        <v>4.5942220538279042E-3</v>
      </c>
      <c r="AB50" s="18">
        <f t="shared" si="44"/>
        <v>3.7356959089386169E-3</v>
      </c>
      <c r="AC50" s="18">
        <f t="shared" si="45"/>
        <v>3.7011317079866232E-3</v>
      </c>
      <c r="AD50" s="18">
        <f t="shared" si="46"/>
        <v>3.6538020205890637E-3</v>
      </c>
      <c r="AE50" s="18">
        <f t="shared" si="47"/>
        <v>3.5399808509083449E-3</v>
      </c>
      <c r="AF50" s="18">
        <f t="shared" si="48"/>
        <v>3.7546933667083862E-3</v>
      </c>
      <c r="AG50" s="18">
        <f t="shared" si="49"/>
        <v>3.7546933667083862E-3</v>
      </c>
      <c r="AH50" s="18">
        <f t="shared" si="50"/>
        <v>3.7546933667083862E-3</v>
      </c>
      <c r="AI50" s="18">
        <f t="shared" si="51"/>
        <v>3.7546933667083862E-3</v>
      </c>
      <c r="AJ50" s="18">
        <f t="shared" si="52"/>
        <v>4.9540012345636597E-3</v>
      </c>
      <c r="AK50" s="18">
        <f t="shared" si="53"/>
        <v>3.3564420626539886E-3</v>
      </c>
      <c r="AL50" s="18">
        <f t="shared" si="54"/>
        <v>4.5139933794763765E-3</v>
      </c>
      <c r="AM50" s="18">
        <f t="shared" si="55"/>
        <v>5.8139534883720929E-3</v>
      </c>
    </row>
    <row r="51" spans="1:39" ht="15" customHeight="1">
      <c r="A51" s="8" t="s">
        <v>8</v>
      </c>
      <c r="B51" s="10" t="s">
        <v>54</v>
      </c>
      <c r="C51" s="18">
        <f t="shared" si="19"/>
        <v>5.058180499949467E-3</v>
      </c>
      <c r="D51" s="18">
        <f t="shared" si="20"/>
        <v>1.8578727357176035E-2</v>
      </c>
      <c r="E51" s="18">
        <f t="shared" si="21"/>
        <v>1.3761461971700389E-2</v>
      </c>
      <c r="F51" s="18">
        <f t="shared" si="22"/>
        <v>1.0813796541833636E-2</v>
      </c>
      <c r="G51" s="18">
        <f t="shared" si="23"/>
        <v>2.5503767241687413E-2</v>
      </c>
      <c r="H51" s="18">
        <f t="shared" si="24"/>
        <v>1.5946809376529369E-2</v>
      </c>
      <c r="I51" s="18">
        <f t="shared" si="25"/>
        <v>8.050312388711043E-3</v>
      </c>
      <c r="J51" s="18">
        <f t="shared" si="26"/>
        <v>9.1680513899660941E-3</v>
      </c>
      <c r="K51" s="18">
        <f t="shared" si="27"/>
        <v>1.1440335324329113E-2</v>
      </c>
      <c r="L51" s="18">
        <f t="shared" si="28"/>
        <v>2.7481922476213352E-2</v>
      </c>
      <c r="M51" s="18">
        <f t="shared" si="29"/>
        <v>1.1783947701532637E-2</v>
      </c>
      <c r="N51" s="18">
        <f t="shared" si="30"/>
        <v>1.5988997741280611E-2</v>
      </c>
      <c r="O51" s="18">
        <f t="shared" si="31"/>
        <v>2.0559278071383299E-2</v>
      </c>
      <c r="P51" s="18">
        <f t="shared" si="32"/>
        <v>1.8018131007978097E-2</v>
      </c>
      <c r="Q51" s="18">
        <f t="shared" si="33"/>
        <v>2.5966519188698026E-2</v>
      </c>
      <c r="R51" s="18">
        <f t="shared" si="34"/>
        <v>3.3082443549798675E-2</v>
      </c>
      <c r="S51" s="18">
        <f t="shared" si="35"/>
        <v>3.1120407271206435E-2</v>
      </c>
      <c r="T51" s="18">
        <f t="shared" si="36"/>
        <v>2.9842574885916399E-2</v>
      </c>
      <c r="U51" s="18">
        <f t="shared" si="37"/>
        <v>3.8918997452921426E-2</v>
      </c>
      <c r="V51" s="18">
        <f t="shared" si="38"/>
        <v>3.3644454155765328E-2</v>
      </c>
      <c r="W51" s="18">
        <f t="shared" si="39"/>
        <v>3.2485776241079518E-2</v>
      </c>
      <c r="X51" s="18">
        <f t="shared" si="40"/>
        <v>3.2485776241079518E-2</v>
      </c>
      <c r="Y51" s="18">
        <f t="shared" si="41"/>
        <v>4.6630910176153582E-3</v>
      </c>
      <c r="Z51" s="18">
        <f t="shared" si="42"/>
        <v>4.031170149402922E-3</v>
      </c>
      <c r="AA51" s="18">
        <f t="shared" si="43"/>
        <v>4.5942220538279042E-3</v>
      </c>
      <c r="AB51" s="18">
        <f t="shared" si="44"/>
        <v>3.7356959089386169E-3</v>
      </c>
      <c r="AC51" s="18">
        <f t="shared" si="45"/>
        <v>3.7011317079866232E-3</v>
      </c>
      <c r="AD51" s="18">
        <f t="shared" si="46"/>
        <v>3.6538020205890637E-3</v>
      </c>
      <c r="AE51" s="18">
        <f t="shared" si="47"/>
        <v>3.5399808509083449E-3</v>
      </c>
      <c r="AF51" s="18">
        <f t="shared" si="48"/>
        <v>3.7546933667083862E-3</v>
      </c>
      <c r="AG51" s="18">
        <f t="shared" si="49"/>
        <v>3.7546933667083862E-3</v>
      </c>
      <c r="AH51" s="18">
        <f t="shared" si="50"/>
        <v>3.7546933667083862E-3</v>
      </c>
      <c r="AI51" s="18">
        <f t="shared" si="51"/>
        <v>3.7546933667083862E-3</v>
      </c>
      <c r="AJ51" s="18">
        <f t="shared" si="52"/>
        <v>4.9540012345636597E-3</v>
      </c>
      <c r="AK51" s="18">
        <f t="shared" si="53"/>
        <v>3.3564420626539886E-3</v>
      </c>
      <c r="AL51" s="18">
        <f t="shared" si="54"/>
        <v>4.5139933794763765E-3</v>
      </c>
      <c r="AM51" s="18">
        <f t="shared" si="55"/>
        <v>5.8139534883720929E-3</v>
      </c>
    </row>
    <row r="52" spans="1:39" ht="15" customHeight="1">
      <c r="A52" s="8" t="s">
        <v>9</v>
      </c>
      <c r="B52" s="10" t="s">
        <v>55</v>
      </c>
      <c r="C52" s="18">
        <f t="shared" si="19"/>
        <v>8.8518158749115693E-3</v>
      </c>
      <c r="D52" s="18">
        <f t="shared" si="20"/>
        <v>2.3223409196470046E-2</v>
      </c>
      <c r="E52" s="18">
        <f t="shared" si="21"/>
        <v>1.3761461971700389E-2</v>
      </c>
      <c r="F52" s="18">
        <f t="shared" si="22"/>
        <v>1.1586210580536037E-2</v>
      </c>
      <c r="G52" s="18">
        <f t="shared" si="23"/>
        <v>2.2315796336476484E-2</v>
      </c>
      <c r="H52" s="18">
        <f t="shared" si="24"/>
        <v>1.2403073959522842E-2</v>
      </c>
      <c r="I52" s="18">
        <f t="shared" si="25"/>
        <v>5.8700194501018028E-3</v>
      </c>
      <c r="J52" s="18">
        <f t="shared" si="26"/>
        <v>6.5486081356900677E-3</v>
      </c>
      <c r="K52" s="18">
        <f t="shared" si="27"/>
        <v>8.171668088806509E-3</v>
      </c>
      <c r="L52" s="18">
        <f t="shared" si="28"/>
        <v>3.0917162785740023E-2</v>
      </c>
      <c r="M52" s="18">
        <f t="shared" si="29"/>
        <v>1.963991283588773E-2</v>
      </c>
      <c r="N52" s="18">
        <f t="shared" si="30"/>
        <v>1.9186797289536733E-2</v>
      </c>
      <c r="O52" s="18">
        <f t="shared" si="31"/>
        <v>2.2843642301536998E-2</v>
      </c>
      <c r="P52" s="18">
        <f t="shared" si="32"/>
        <v>1.3513598255983573E-2</v>
      </c>
      <c r="Q52" s="18">
        <f t="shared" si="33"/>
        <v>2.0286343116170332E-2</v>
      </c>
      <c r="R52" s="18">
        <f t="shared" si="34"/>
        <v>2.2973919131804636E-2</v>
      </c>
      <c r="S52" s="18">
        <f t="shared" si="35"/>
        <v>2.3340305453404826E-2</v>
      </c>
      <c r="T52" s="18">
        <f t="shared" si="36"/>
        <v>9.9475249619721314E-3</v>
      </c>
      <c r="U52" s="18">
        <f t="shared" si="37"/>
        <v>4.3243330503246026E-3</v>
      </c>
      <c r="V52" s="18">
        <f t="shared" si="38"/>
        <v>5.6074090259608878E-3</v>
      </c>
      <c r="W52" s="18">
        <f t="shared" si="39"/>
        <v>8.1214440602698796E-3</v>
      </c>
      <c r="X52" s="18">
        <f t="shared" si="40"/>
        <v>8.1214440602698796E-3</v>
      </c>
      <c r="Y52" s="18">
        <f t="shared" si="41"/>
        <v>4.6630910176153582E-3</v>
      </c>
      <c r="Z52" s="18">
        <f t="shared" si="42"/>
        <v>4.031170149402922E-3</v>
      </c>
      <c r="AA52" s="18">
        <f t="shared" si="43"/>
        <v>4.5942220538279042E-3</v>
      </c>
      <c r="AB52" s="18">
        <f t="shared" si="44"/>
        <v>3.7356959089386169E-3</v>
      </c>
      <c r="AC52" s="18">
        <f t="shared" si="45"/>
        <v>3.7011317079866232E-3</v>
      </c>
      <c r="AD52" s="18">
        <f t="shared" si="46"/>
        <v>3.6538020205890637E-3</v>
      </c>
      <c r="AE52" s="18">
        <f t="shared" si="47"/>
        <v>3.5399808509083449E-3</v>
      </c>
      <c r="AF52" s="18">
        <f t="shared" si="48"/>
        <v>3.7546933667083862E-3</v>
      </c>
      <c r="AG52" s="18">
        <f t="shared" si="49"/>
        <v>3.7546933667083862E-3</v>
      </c>
      <c r="AH52" s="18">
        <f t="shared" si="50"/>
        <v>3.7546933667083862E-3</v>
      </c>
      <c r="AI52" s="18">
        <f t="shared" si="51"/>
        <v>3.7546933667083862E-3</v>
      </c>
      <c r="AJ52" s="18">
        <f t="shared" si="52"/>
        <v>4.9540012345636597E-3</v>
      </c>
      <c r="AK52" s="18">
        <f t="shared" si="53"/>
        <v>3.3564420626539886E-3</v>
      </c>
      <c r="AL52" s="18">
        <f t="shared" si="54"/>
        <v>4.5139933794763765E-3</v>
      </c>
      <c r="AM52" s="18">
        <f t="shared" si="55"/>
        <v>5.8139534883720929E-3</v>
      </c>
    </row>
    <row r="53" spans="1:39" ht="15" customHeight="1">
      <c r="A53" s="8" t="s">
        <v>10</v>
      </c>
      <c r="B53" s="10" t="s">
        <v>56</v>
      </c>
      <c r="C53" s="18">
        <f t="shared" si="19"/>
        <v>1.7703631749823139E-2</v>
      </c>
      <c r="D53" s="18">
        <f t="shared" si="20"/>
        <v>2.5081281932187647E-2</v>
      </c>
      <c r="E53" s="18">
        <f t="shared" si="21"/>
        <v>9.1743079811335941E-3</v>
      </c>
      <c r="F53" s="18">
        <f t="shared" si="22"/>
        <v>8.1103474063752255E-3</v>
      </c>
      <c r="G53" s="18">
        <f t="shared" si="23"/>
        <v>3.5705274138362379E-2</v>
      </c>
      <c r="H53" s="18">
        <f t="shared" si="24"/>
        <v>2.2325533127141115E-2</v>
      </c>
      <c r="I53" s="18">
        <f t="shared" si="25"/>
        <v>4.6960155600814417E-3</v>
      </c>
      <c r="J53" s="18">
        <f t="shared" si="26"/>
        <v>6.8760385424745706E-3</v>
      </c>
      <c r="K53" s="18">
        <f t="shared" si="27"/>
        <v>5.447778725871006E-3</v>
      </c>
      <c r="L53" s="18">
        <f t="shared" si="28"/>
        <v>2.0611441857160018E-2</v>
      </c>
      <c r="M53" s="18">
        <f t="shared" si="29"/>
        <v>2.9459869253831594E-2</v>
      </c>
      <c r="N53" s="18">
        <f t="shared" si="30"/>
        <v>1.5988997741280611E-2</v>
      </c>
      <c r="O53" s="18">
        <f t="shared" si="31"/>
        <v>1.1421821150768499E-2</v>
      </c>
      <c r="P53" s="18">
        <f t="shared" si="32"/>
        <v>2.3166168438828984E-2</v>
      </c>
      <c r="Q53" s="18">
        <f t="shared" si="33"/>
        <v>1.0819382995290843E-2</v>
      </c>
      <c r="R53" s="18">
        <f t="shared" si="34"/>
        <v>1.0502363031682119E-2</v>
      </c>
      <c r="S53" s="18">
        <f t="shared" si="35"/>
        <v>1.0373469090402144E-2</v>
      </c>
      <c r="T53" s="18">
        <f t="shared" si="36"/>
        <v>1.3263366615962844E-2</v>
      </c>
      <c r="U53" s="18">
        <f t="shared" si="37"/>
        <v>1.0810832625811508E-2</v>
      </c>
      <c r="V53" s="18">
        <f t="shared" si="38"/>
        <v>1.6822227077882664E-2</v>
      </c>
      <c r="W53" s="18">
        <f t="shared" si="39"/>
        <v>2.0303610150674698E-2</v>
      </c>
      <c r="X53" s="18">
        <f t="shared" si="40"/>
        <v>2.0303610150674698E-2</v>
      </c>
      <c r="Y53" s="18">
        <f t="shared" si="41"/>
        <v>3.4973182632115192E-2</v>
      </c>
      <c r="Z53" s="18">
        <f t="shared" si="42"/>
        <v>3.5272738807275571E-2</v>
      </c>
      <c r="AA53" s="18">
        <f t="shared" si="43"/>
        <v>3.4456665403709286E-2</v>
      </c>
      <c r="AB53" s="18">
        <f t="shared" si="44"/>
        <v>2.9885567271508935E-2</v>
      </c>
      <c r="AC53" s="18">
        <f t="shared" si="45"/>
        <v>2.9609053663892985E-2</v>
      </c>
      <c r="AD53" s="18">
        <f t="shared" si="46"/>
        <v>2.923041616471251E-2</v>
      </c>
      <c r="AE53" s="18">
        <f t="shared" si="47"/>
        <v>2.831984680726676E-2</v>
      </c>
      <c r="AF53" s="18">
        <f t="shared" si="48"/>
        <v>1.5018773466833545E-2</v>
      </c>
      <c r="AG53" s="18">
        <f t="shared" si="49"/>
        <v>1.5018773466833545E-2</v>
      </c>
      <c r="AH53" s="18">
        <f t="shared" si="50"/>
        <v>1.5018773466833545E-2</v>
      </c>
      <c r="AI53" s="18">
        <f t="shared" si="51"/>
        <v>1.5018773466833545E-2</v>
      </c>
      <c r="AJ53" s="18">
        <f t="shared" si="52"/>
        <v>1.4862003703690981E-2</v>
      </c>
      <c r="AK53" s="18">
        <f t="shared" si="53"/>
        <v>1.3425768250615954E-2</v>
      </c>
      <c r="AL53" s="18">
        <f t="shared" si="54"/>
        <v>1.0833584110743304E-2</v>
      </c>
      <c r="AM53" s="18">
        <f t="shared" si="55"/>
        <v>2.3255813953488372E-2</v>
      </c>
    </row>
    <row r="54" spans="1:39" ht="15" customHeight="1">
      <c r="A54" s="8" t="s">
        <v>11</v>
      </c>
      <c r="B54" s="10" t="s">
        <v>57</v>
      </c>
      <c r="C54" s="18">
        <f t="shared" si="19"/>
        <v>2.3604842333097516E-2</v>
      </c>
      <c r="D54" s="18">
        <f t="shared" si="20"/>
        <v>2.0901068276823039E-2</v>
      </c>
      <c r="E54" s="18">
        <f t="shared" si="21"/>
        <v>9.1743079811335941E-3</v>
      </c>
      <c r="F54" s="18">
        <f t="shared" si="22"/>
        <v>6.7586228386460221E-3</v>
      </c>
      <c r="G54" s="18">
        <f t="shared" si="23"/>
        <v>2.3803516092241583E-2</v>
      </c>
      <c r="H54" s="18">
        <f t="shared" si="24"/>
        <v>1.7860426501712892E-2</v>
      </c>
      <c r="I54" s="18">
        <f t="shared" si="25"/>
        <v>1.4088046680244326E-2</v>
      </c>
      <c r="J54" s="18">
        <f t="shared" si="26"/>
        <v>1.5280085649943492E-2</v>
      </c>
      <c r="K54" s="18">
        <f t="shared" si="27"/>
        <v>8.171668088806509E-3</v>
      </c>
      <c r="L54" s="18">
        <f t="shared" si="28"/>
        <v>1.3740961238106676E-2</v>
      </c>
      <c r="M54" s="18">
        <f t="shared" si="29"/>
        <v>1.963991283588773E-2</v>
      </c>
      <c r="N54" s="18">
        <f t="shared" si="30"/>
        <v>2.2841425344686587E-2</v>
      </c>
      <c r="O54" s="18">
        <f t="shared" si="31"/>
        <v>8.5663658630763754E-3</v>
      </c>
      <c r="P54" s="18">
        <f t="shared" si="32"/>
        <v>2.0270397383975361E-2</v>
      </c>
      <c r="Q54" s="18">
        <f t="shared" si="33"/>
        <v>1.0819382995290843E-2</v>
      </c>
      <c r="R54" s="18">
        <f t="shared" si="34"/>
        <v>9.1895676527218549E-3</v>
      </c>
      <c r="S54" s="18">
        <f t="shared" si="35"/>
        <v>1.2966836363002682E-2</v>
      </c>
      <c r="T54" s="18">
        <f t="shared" si="36"/>
        <v>1.3263366615962844E-2</v>
      </c>
      <c r="U54" s="18">
        <f t="shared" si="37"/>
        <v>1.0810832625811508E-2</v>
      </c>
      <c r="V54" s="18">
        <f t="shared" si="38"/>
        <v>1.8691363419869624E-2</v>
      </c>
      <c r="W54" s="18">
        <f t="shared" si="39"/>
        <v>1.7403094414864026E-2</v>
      </c>
      <c r="X54" s="18">
        <f t="shared" si="40"/>
        <v>1.7403094414864026E-2</v>
      </c>
      <c r="Y54" s="18">
        <f t="shared" si="41"/>
        <v>3.7304728140922866E-2</v>
      </c>
      <c r="Z54" s="18">
        <f t="shared" si="42"/>
        <v>3.7624254727760605E-2</v>
      </c>
      <c r="AA54" s="18">
        <f t="shared" si="43"/>
        <v>3.6753776430623233E-2</v>
      </c>
      <c r="AB54" s="18">
        <f>+Y12/$AB$40</f>
        <v>2.9885567271508935E-2</v>
      </c>
      <c r="AC54" s="18">
        <f>+Z12/$AC$40</f>
        <v>2.9609053663892985E-2</v>
      </c>
      <c r="AD54" s="18">
        <f>+AA12/$AD$40</f>
        <v>2.923041616471251E-2</v>
      </c>
      <c r="AE54" s="18">
        <f t="shared" si="47"/>
        <v>1.6991908084360057E-2</v>
      </c>
      <c r="AF54" s="18">
        <f t="shared" si="48"/>
        <v>1.4080100125156448E-2</v>
      </c>
      <c r="AG54" s="18">
        <f t="shared" si="49"/>
        <v>1.4080100125156448E-2</v>
      </c>
      <c r="AH54" s="18">
        <f t="shared" si="50"/>
        <v>1.4080100125156448E-2</v>
      </c>
      <c r="AI54" s="18">
        <f t="shared" si="51"/>
        <v>1.4080100125156448E-2</v>
      </c>
      <c r="AJ54" s="18">
        <f t="shared" si="52"/>
        <v>1.4862003703690981E-2</v>
      </c>
      <c r="AK54" s="18">
        <f t="shared" si="53"/>
        <v>1.3425768250615954E-2</v>
      </c>
      <c r="AL54" s="18">
        <f t="shared" si="54"/>
        <v>1.0833584110743304E-2</v>
      </c>
      <c r="AM54" s="18">
        <f t="shared" si="55"/>
        <v>2.3255813953488372E-2</v>
      </c>
    </row>
    <row r="55" spans="1:39" ht="15" customHeight="1">
      <c r="A55" s="8" t="s">
        <v>12</v>
      </c>
      <c r="B55" s="10" t="s">
        <v>58</v>
      </c>
      <c r="C55" s="18">
        <f t="shared" si="19"/>
        <v>3.5407263499646277E-2</v>
      </c>
      <c r="D55" s="18">
        <f t="shared" si="20"/>
        <v>2.7868091035764049E-2</v>
      </c>
      <c r="E55" s="18">
        <f t="shared" si="21"/>
        <v>3.0581026603778642E-2</v>
      </c>
      <c r="F55" s="18">
        <f t="shared" si="22"/>
        <v>2.7034491354584089E-2</v>
      </c>
      <c r="G55" s="18">
        <f t="shared" si="23"/>
        <v>5.9508790230603965E-2</v>
      </c>
      <c r="H55" s="18">
        <f t="shared" si="24"/>
        <v>4.465106625428223E-2</v>
      </c>
      <c r="I55" s="18">
        <f t="shared" si="25"/>
        <v>1.8784062240325767E-2</v>
      </c>
      <c r="J55" s="18">
        <f t="shared" si="26"/>
        <v>1.8336102779932188E-2</v>
      </c>
      <c r="K55" s="18">
        <f t="shared" si="27"/>
        <v>1.3619446814677517E-2</v>
      </c>
      <c r="L55" s="18">
        <f t="shared" si="28"/>
        <v>4.1222883714320036E-2</v>
      </c>
      <c r="M55" s="18">
        <f t="shared" si="29"/>
        <v>2.7495877970242819E-2</v>
      </c>
      <c r="N55" s="18">
        <f t="shared" si="30"/>
        <v>3.1977995482561222E-2</v>
      </c>
      <c r="O55" s="18">
        <f t="shared" si="31"/>
        <v>3.4265463452305502E-2</v>
      </c>
      <c r="P55" s="18">
        <f t="shared" si="32"/>
        <v>3.4749252658243475E-2</v>
      </c>
      <c r="Q55" s="18">
        <f t="shared" si="33"/>
        <v>2.4343611739404396E-2</v>
      </c>
      <c r="R55" s="18">
        <f t="shared" si="34"/>
        <v>3.216348678452649E-2</v>
      </c>
      <c r="S55" s="18">
        <f t="shared" si="35"/>
        <v>3.1120407271206435E-2</v>
      </c>
      <c r="T55" s="18">
        <f t="shared" si="36"/>
        <v>2.7632013783255926E-2</v>
      </c>
      <c r="U55" s="18">
        <f t="shared" si="37"/>
        <v>2.5945998301947618E-2</v>
      </c>
      <c r="V55" s="18">
        <f t="shared" si="38"/>
        <v>3.9251863181726215E-2</v>
      </c>
      <c r="W55" s="18">
        <f t="shared" si="39"/>
        <v>4.6408251772970734E-2</v>
      </c>
      <c r="X55" s="18">
        <f t="shared" si="40"/>
        <v>4.6408251772970734E-2</v>
      </c>
      <c r="Y55" s="18">
        <f t="shared" si="41"/>
        <v>3.4973182632115192E-2</v>
      </c>
      <c r="Z55" s="18">
        <f t="shared" si="42"/>
        <v>3.5272738807275571E-2</v>
      </c>
      <c r="AA55" s="18">
        <f t="shared" si="43"/>
        <v>3.4456665403709286E-2</v>
      </c>
      <c r="AB55" s="18">
        <f t="shared" ref="AB55:AB80" si="56">+AB13/$AB$40</f>
        <v>2.9885567271508935E-2</v>
      </c>
      <c r="AC55" s="18">
        <f t="shared" ref="AC55:AC80" si="57">+AC13/$AC$40</f>
        <v>2.9609053663892985E-2</v>
      </c>
      <c r="AD55" s="18">
        <f t="shared" ref="AD55:AD80" si="58">+AD13/$AD$40</f>
        <v>2.923041616471251E-2</v>
      </c>
      <c r="AE55" s="18">
        <f t="shared" si="47"/>
        <v>2.831984680726676E-2</v>
      </c>
      <c r="AF55" s="18">
        <f t="shared" si="48"/>
        <v>1.4080100125156448E-2</v>
      </c>
      <c r="AG55" s="18">
        <f t="shared" si="49"/>
        <v>1.4080100125156448E-2</v>
      </c>
      <c r="AH55" s="18">
        <f t="shared" si="50"/>
        <v>1.4080100125156448E-2</v>
      </c>
      <c r="AI55" s="18">
        <f t="shared" si="51"/>
        <v>1.4080100125156448E-2</v>
      </c>
      <c r="AJ55" s="18">
        <f t="shared" si="52"/>
        <v>1.4862003703690981E-2</v>
      </c>
      <c r="AK55" s="18">
        <f t="shared" si="53"/>
        <v>1.3425768250615954E-2</v>
      </c>
      <c r="AL55" s="18">
        <f t="shared" si="54"/>
        <v>1.0833584110743304E-2</v>
      </c>
      <c r="AM55" s="18">
        <f t="shared" si="55"/>
        <v>2.3255813953488372E-2</v>
      </c>
    </row>
    <row r="56" spans="1:39" ht="15" customHeight="1">
      <c r="A56" s="8" t="s">
        <v>13</v>
      </c>
      <c r="B56" s="10" t="s">
        <v>59</v>
      </c>
      <c r="C56" s="18">
        <f t="shared" si="19"/>
        <v>7.3765132290929741E-3</v>
      </c>
      <c r="D56" s="18">
        <f t="shared" si="20"/>
        <v>2.3223409196470046E-2</v>
      </c>
      <c r="E56" s="18">
        <f t="shared" si="21"/>
        <v>1.8348615962267188E-2</v>
      </c>
      <c r="F56" s="18">
        <f t="shared" si="22"/>
        <v>8.4482785483075279E-3</v>
      </c>
      <c r="G56" s="18">
        <f t="shared" si="23"/>
        <v>1.3389477801885891E-2</v>
      </c>
      <c r="H56" s="18">
        <f t="shared" si="24"/>
        <v>1.1162766563570558E-2</v>
      </c>
      <c r="I56" s="18">
        <f t="shared" si="25"/>
        <v>7.8266926001357377E-3</v>
      </c>
      <c r="J56" s="18">
        <f t="shared" si="26"/>
        <v>7.640042824971746E-3</v>
      </c>
      <c r="K56" s="18">
        <f t="shared" si="27"/>
        <v>6.1287510666048822E-3</v>
      </c>
      <c r="L56" s="18">
        <f t="shared" si="28"/>
        <v>3.0917162785740023E-2</v>
      </c>
      <c r="M56" s="18">
        <f t="shared" si="29"/>
        <v>3.9279825671775459E-2</v>
      </c>
      <c r="N56" s="18">
        <f t="shared" si="30"/>
        <v>1.5988997741280611E-2</v>
      </c>
      <c r="O56" s="18">
        <f t="shared" si="31"/>
        <v>1.7132731726152751E-2</v>
      </c>
      <c r="P56" s="18">
        <f t="shared" si="32"/>
        <v>1.3513598255983573E-2</v>
      </c>
      <c r="Q56" s="18">
        <f t="shared" si="33"/>
        <v>2.0286343116170332E-2</v>
      </c>
      <c r="R56" s="18">
        <f t="shared" si="34"/>
        <v>2.2973919131804636E-2</v>
      </c>
      <c r="S56" s="18">
        <f t="shared" si="35"/>
        <v>1.1670152726702413E-2</v>
      </c>
      <c r="T56" s="18">
        <f t="shared" si="36"/>
        <v>9.9475249619721314E-3</v>
      </c>
      <c r="U56" s="18">
        <f t="shared" si="37"/>
        <v>6.4864995754869044E-3</v>
      </c>
      <c r="V56" s="18">
        <f t="shared" si="38"/>
        <v>5.6074090259608878E-3</v>
      </c>
      <c r="W56" s="18">
        <f t="shared" si="39"/>
        <v>8.1214440602698796E-3</v>
      </c>
      <c r="X56" s="18">
        <f t="shared" si="40"/>
        <v>8.1214440602698796E-3</v>
      </c>
      <c r="Y56" s="18">
        <f t="shared" si="41"/>
        <v>3.3574255326830581E-2</v>
      </c>
      <c r="Z56" s="18">
        <f t="shared" si="42"/>
        <v>3.3861829254984543E-2</v>
      </c>
      <c r="AA56" s="18">
        <f t="shared" si="43"/>
        <v>3.3078398787560914E-2</v>
      </c>
      <c r="AB56" s="18">
        <f t="shared" si="56"/>
        <v>2.6149871362570319E-2</v>
      </c>
      <c r="AC56" s="18">
        <f t="shared" si="57"/>
        <v>2.5907921955906365E-2</v>
      </c>
      <c r="AD56" s="18">
        <f t="shared" si="58"/>
        <v>2.557661414412345E-2</v>
      </c>
      <c r="AE56" s="18">
        <f t="shared" si="47"/>
        <v>2.4779865956358418E-2</v>
      </c>
      <c r="AF56" s="18">
        <f t="shared" si="48"/>
        <v>2.6282853566958701E-2</v>
      </c>
      <c r="AG56" s="18">
        <f t="shared" si="49"/>
        <v>2.6282853566958701E-2</v>
      </c>
      <c r="AH56" s="18">
        <f t="shared" si="50"/>
        <v>2.6282853566958701E-2</v>
      </c>
      <c r="AI56" s="18">
        <f t="shared" si="51"/>
        <v>2.6282853566958701E-2</v>
      </c>
      <c r="AJ56" s="18">
        <f t="shared" si="52"/>
        <v>1.6985147089932547E-2</v>
      </c>
      <c r="AK56" s="18">
        <f t="shared" si="53"/>
        <v>1.3425768250615954E-2</v>
      </c>
      <c r="AL56" s="18">
        <f t="shared" si="54"/>
        <v>1.8055973517905506E-2</v>
      </c>
      <c r="AM56" s="18">
        <f t="shared" si="55"/>
        <v>7.7519379844961239E-3</v>
      </c>
    </row>
    <row r="57" spans="1:39" ht="15" customHeight="1">
      <c r="A57" s="8" t="s">
        <v>14</v>
      </c>
      <c r="B57" s="10" t="s">
        <v>60</v>
      </c>
      <c r="C57" s="18">
        <f t="shared" si="19"/>
        <v>1.5174541499848402E-2</v>
      </c>
      <c r="D57" s="18">
        <f t="shared" si="20"/>
        <v>3.715745471435207E-2</v>
      </c>
      <c r="E57" s="18">
        <f t="shared" si="21"/>
        <v>3.4403654929250974E-2</v>
      </c>
      <c r="F57" s="18">
        <f t="shared" si="22"/>
        <v>2.4331042219125677E-2</v>
      </c>
      <c r="G57" s="18">
        <f t="shared" si="23"/>
        <v>4.5906781035037335E-2</v>
      </c>
      <c r="H57" s="18">
        <f t="shared" si="24"/>
        <v>5.0232449536067508E-2</v>
      </c>
      <c r="I57" s="18">
        <f t="shared" si="25"/>
        <v>2.1132070020366489E-2</v>
      </c>
      <c r="J57" s="18">
        <f t="shared" si="26"/>
        <v>2.0628115627423713E-2</v>
      </c>
      <c r="K57" s="18">
        <f t="shared" si="27"/>
        <v>2.4515004266419529E-2</v>
      </c>
      <c r="L57" s="18">
        <f t="shared" si="28"/>
        <v>3.6070023250030031E-2</v>
      </c>
      <c r="M57" s="18">
        <f t="shared" si="29"/>
        <v>3.9279825671775459E-2</v>
      </c>
      <c r="N57" s="18">
        <f t="shared" si="30"/>
        <v>3.7307661396321426E-2</v>
      </c>
      <c r="O57" s="18">
        <f t="shared" si="31"/>
        <v>5.1398195178458249E-2</v>
      </c>
      <c r="P57" s="18">
        <f t="shared" si="32"/>
        <v>4.0540794767950722E-2</v>
      </c>
      <c r="Q57" s="18">
        <f t="shared" si="33"/>
        <v>7.30308352182132E-2</v>
      </c>
      <c r="R57" s="18">
        <f t="shared" si="34"/>
        <v>0.1654122177489934</v>
      </c>
      <c r="S57" s="18">
        <f t="shared" si="35"/>
        <v>4.1493876361608575E-2</v>
      </c>
      <c r="T57" s="18">
        <f t="shared" si="36"/>
        <v>2.9842574885916399E-2</v>
      </c>
      <c r="U57" s="18">
        <f t="shared" si="37"/>
        <v>4.5405497028408327E-2</v>
      </c>
      <c r="V57" s="18">
        <f t="shared" si="38"/>
        <v>3.9251863181726215E-2</v>
      </c>
      <c r="W57" s="18">
        <f t="shared" si="39"/>
        <v>1.6242888120539759E-2</v>
      </c>
      <c r="X57" s="18">
        <f t="shared" si="40"/>
        <v>1.6242888120539759E-2</v>
      </c>
      <c r="Y57" s="18">
        <f t="shared" si="41"/>
        <v>3.1975481263648173E-2</v>
      </c>
      <c r="Z57" s="18">
        <f t="shared" si="42"/>
        <v>3.2249361195223376E-2</v>
      </c>
      <c r="AA57" s="18">
        <f t="shared" si="43"/>
        <v>3.1503236940534203E-2</v>
      </c>
      <c r="AB57" s="18">
        <f t="shared" si="56"/>
        <v>3.5862680725810725E-2</v>
      </c>
      <c r="AC57" s="18">
        <f t="shared" si="57"/>
        <v>3.5530864396671587E-2</v>
      </c>
      <c r="AD57" s="18">
        <f t="shared" si="58"/>
        <v>3.5076499397655017E-2</v>
      </c>
      <c r="AE57" s="18">
        <f t="shared" si="47"/>
        <v>3.3983816168720114E-2</v>
      </c>
      <c r="AF57" s="18">
        <f t="shared" si="48"/>
        <v>5.006257822277848E-2</v>
      </c>
      <c r="AG57" s="18">
        <f t="shared" si="49"/>
        <v>5.006257822277848E-2</v>
      </c>
      <c r="AH57" s="18">
        <f t="shared" si="50"/>
        <v>5.006257822277848E-2</v>
      </c>
      <c r="AI57" s="18">
        <f t="shared" si="51"/>
        <v>5.006257822277848E-2</v>
      </c>
      <c r="AJ57" s="18">
        <f t="shared" si="52"/>
        <v>3.1705607901207425E-2</v>
      </c>
      <c r="AK57" s="18">
        <f t="shared" si="53"/>
        <v>2.6851536501231909E-2</v>
      </c>
      <c r="AL57" s="18">
        <f t="shared" si="54"/>
        <v>4.8149262714414685E-2</v>
      </c>
      <c r="AM57" s="18">
        <f t="shared" si="55"/>
        <v>5.3156146179401988E-2</v>
      </c>
    </row>
    <row r="58" spans="1:39" ht="15" customHeight="1">
      <c r="A58" s="8" t="s">
        <v>15</v>
      </c>
      <c r="B58" s="10" t="s">
        <v>61</v>
      </c>
      <c r="C58" s="18">
        <f t="shared" si="19"/>
        <v>3.372120333299645E-3</v>
      </c>
      <c r="D58" s="18">
        <f t="shared" si="20"/>
        <v>2.0901068276823039E-2</v>
      </c>
      <c r="E58" s="18">
        <f t="shared" si="21"/>
        <v>3.4403654929250974E-2</v>
      </c>
      <c r="F58" s="18">
        <f t="shared" si="22"/>
        <v>6.7586228386460221E-3</v>
      </c>
      <c r="G58" s="18">
        <f t="shared" si="23"/>
        <v>1.785263706918119E-2</v>
      </c>
      <c r="H58" s="18">
        <f t="shared" si="24"/>
        <v>1.1162766563570558E-2</v>
      </c>
      <c r="I58" s="18">
        <f t="shared" si="25"/>
        <v>5.8700194501018028E-3</v>
      </c>
      <c r="J58" s="18">
        <f t="shared" si="26"/>
        <v>5.7300321187288093E-3</v>
      </c>
      <c r="K58" s="18">
        <f t="shared" si="27"/>
        <v>6.5373344710452077E-3</v>
      </c>
      <c r="L58" s="18">
        <f t="shared" si="28"/>
        <v>3.0917162785740023E-2</v>
      </c>
      <c r="M58" s="18">
        <f t="shared" si="29"/>
        <v>2.9459869253831594E-2</v>
      </c>
      <c r="N58" s="18">
        <f t="shared" si="30"/>
        <v>2.1318663655040815E-2</v>
      </c>
      <c r="O58" s="18">
        <f t="shared" si="31"/>
        <v>1.3706185380922201E-2</v>
      </c>
      <c r="P58" s="18">
        <f t="shared" si="32"/>
        <v>9.0090655039890485E-3</v>
      </c>
      <c r="Q58" s="18">
        <f t="shared" si="33"/>
        <v>1.6229074492936264E-2</v>
      </c>
      <c r="R58" s="18">
        <f t="shared" si="34"/>
        <v>2.2973919131804636E-2</v>
      </c>
      <c r="S58" s="18">
        <f t="shared" si="35"/>
        <v>1.0373469090402144E-2</v>
      </c>
      <c r="T58" s="18">
        <f t="shared" si="36"/>
        <v>9.9475249619721314E-3</v>
      </c>
      <c r="U58" s="18">
        <f t="shared" si="37"/>
        <v>8.6486661006492053E-3</v>
      </c>
      <c r="V58" s="18">
        <f t="shared" si="38"/>
        <v>5.6074090259608878E-3</v>
      </c>
      <c r="W58" s="18">
        <f t="shared" si="39"/>
        <v>8.1214440602698796E-3</v>
      </c>
      <c r="X58" s="18">
        <f t="shared" si="40"/>
        <v>8.1214440602698796E-3</v>
      </c>
      <c r="Y58" s="18">
        <f t="shared" si="41"/>
        <v>3.3574255326830581E-2</v>
      </c>
      <c r="Z58" s="18">
        <f t="shared" si="42"/>
        <v>3.3861829254984543E-2</v>
      </c>
      <c r="AA58" s="18">
        <f t="shared" si="43"/>
        <v>3.3078398787560914E-2</v>
      </c>
      <c r="AB58" s="18">
        <f t="shared" si="56"/>
        <v>2.6149871362570319E-2</v>
      </c>
      <c r="AC58" s="18">
        <f t="shared" si="57"/>
        <v>2.5907921955906365E-2</v>
      </c>
      <c r="AD58" s="18">
        <f t="shared" si="58"/>
        <v>2.557661414412345E-2</v>
      </c>
      <c r="AE58" s="18">
        <f t="shared" si="47"/>
        <v>2.4779865956358418E-2</v>
      </c>
      <c r="AF58" s="18">
        <f t="shared" si="48"/>
        <v>2.6282853566958701E-2</v>
      </c>
      <c r="AG58" s="18">
        <f t="shared" si="49"/>
        <v>2.6282853566958701E-2</v>
      </c>
      <c r="AH58" s="18">
        <f t="shared" si="50"/>
        <v>2.6282853566958701E-2</v>
      </c>
      <c r="AI58" s="18">
        <f t="shared" si="51"/>
        <v>2.6282853566958701E-2</v>
      </c>
      <c r="AJ58" s="18">
        <f t="shared" si="52"/>
        <v>1.6985147089932547E-2</v>
      </c>
      <c r="AK58" s="18">
        <f t="shared" si="53"/>
        <v>1.3425768250615954E-2</v>
      </c>
      <c r="AL58" s="18">
        <f t="shared" si="54"/>
        <v>1.8055973517905506E-2</v>
      </c>
      <c r="AM58" s="18">
        <f t="shared" si="55"/>
        <v>7.7519379844961239E-3</v>
      </c>
    </row>
    <row r="59" spans="1:39" ht="15" customHeight="1">
      <c r="A59" s="8" t="s">
        <v>16</v>
      </c>
      <c r="B59" s="10" t="s">
        <v>62</v>
      </c>
      <c r="C59" s="18">
        <f t="shared" si="19"/>
        <v>5.2455205184661147E-3</v>
      </c>
      <c r="D59" s="18">
        <f t="shared" si="20"/>
        <v>1.3934045517882025E-2</v>
      </c>
      <c r="E59" s="18">
        <f t="shared" si="21"/>
        <v>4.0137597417459467E-2</v>
      </c>
      <c r="F59" s="18">
        <f t="shared" si="22"/>
        <v>6.0076647454631307E-3</v>
      </c>
      <c r="G59" s="18">
        <f t="shared" si="23"/>
        <v>7.9345053640805276E-3</v>
      </c>
      <c r="H59" s="18">
        <f t="shared" si="24"/>
        <v>7.4418443757137045E-3</v>
      </c>
      <c r="I59" s="18">
        <f t="shared" si="25"/>
        <v>5.2177950667571579E-3</v>
      </c>
      <c r="J59" s="18">
        <f t="shared" si="26"/>
        <v>5.0933618833144973E-3</v>
      </c>
      <c r="K59" s="18">
        <f t="shared" si="27"/>
        <v>6.5373344710452077E-3</v>
      </c>
      <c r="L59" s="18">
        <f t="shared" si="28"/>
        <v>3.6070023250030031E-2</v>
      </c>
      <c r="M59" s="18">
        <f t="shared" si="29"/>
        <v>3.9279825671775459E-2</v>
      </c>
      <c r="N59" s="18">
        <f t="shared" si="30"/>
        <v>1.8273140275749267E-2</v>
      </c>
      <c r="O59" s="18">
        <f t="shared" si="31"/>
        <v>1.3706185380922201E-2</v>
      </c>
      <c r="P59" s="18">
        <f t="shared" si="32"/>
        <v>4.5045327519945243E-3</v>
      </c>
      <c r="Q59" s="18">
        <f t="shared" si="33"/>
        <v>1.2983259594349013E-2</v>
      </c>
      <c r="R59" s="18">
        <f t="shared" si="34"/>
        <v>1.837913530544371E-2</v>
      </c>
      <c r="S59" s="18">
        <f t="shared" si="35"/>
        <v>1.0373469090402144E-2</v>
      </c>
      <c r="T59" s="18">
        <f t="shared" si="36"/>
        <v>9.9475249619721314E-3</v>
      </c>
      <c r="U59" s="18">
        <f t="shared" si="37"/>
        <v>8.6486661006492053E-3</v>
      </c>
      <c r="V59" s="18">
        <f t="shared" si="38"/>
        <v>5.6074090259608878E-3</v>
      </c>
      <c r="W59" s="18">
        <f t="shared" si="39"/>
        <v>8.1214440602698796E-3</v>
      </c>
      <c r="X59" s="18">
        <f t="shared" si="40"/>
        <v>8.1214440602698796E-3</v>
      </c>
      <c r="Y59" s="18">
        <f t="shared" si="41"/>
        <v>0.25180691495122937</v>
      </c>
      <c r="Z59" s="18">
        <f t="shared" si="42"/>
        <v>0.2539637194123841</v>
      </c>
      <c r="AA59" s="18">
        <f t="shared" si="43"/>
        <v>0.24808799090670686</v>
      </c>
      <c r="AB59" s="18">
        <f t="shared" si="56"/>
        <v>0.20172757908268532</v>
      </c>
      <c r="AC59" s="18">
        <f t="shared" si="57"/>
        <v>0.19986111223127764</v>
      </c>
      <c r="AD59" s="18">
        <f t="shared" si="58"/>
        <v>0.19730530911180946</v>
      </c>
      <c r="AE59" s="18">
        <f t="shared" si="47"/>
        <v>0.19115896594905063</v>
      </c>
      <c r="AF59" s="18">
        <f t="shared" si="48"/>
        <v>0.16896120150187738</v>
      </c>
      <c r="AG59" s="18">
        <f t="shared" si="49"/>
        <v>0.16896120150187738</v>
      </c>
      <c r="AH59" s="18">
        <f t="shared" si="50"/>
        <v>0.16896120150187738</v>
      </c>
      <c r="AI59" s="18">
        <f t="shared" si="51"/>
        <v>0.16896120150187738</v>
      </c>
      <c r="AJ59" s="18">
        <f t="shared" si="52"/>
        <v>0.17834404444429175</v>
      </c>
      <c r="AK59" s="18">
        <f t="shared" si="53"/>
        <v>0.12083191425554358</v>
      </c>
      <c r="AL59" s="18">
        <f t="shared" si="54"/>
        <v>0.16250376166114958</v>
      </c>
      <c r="AM59" s="18">
        <f t="shared" si="55"/>
        <v>0.10465116279069768</v>
      </c>
    </row>
    <row r="60" spans="1:39" ht="15" customHeight="1">
      <c r="A60" s="8" t="s">
        <v>17</v>
      </c>
      <c r="B60" s="10" t="s">
        <v>63</v>
      </c>
      <c r="C60" s="18">
        <f t="shared" si="19"/>
        <v>7.3765132290929741E-3</v>
      </c>
      <c r="D60" s="18">
        <f t="shared" si="20"/>
        <v>1.3934045517882025E-2</v>
      </c>
      <c r="E60" s="18">
        <f t="shared" si="21"/>
        <v>2.7522923943400779E-2</v>
      </c>
      <c r="F60" s="18">
        <f t="shared" si="22"/>
        <v>1.1264371397743372E-2</v>
      </c>
      <c r="G60" s="18">
        <f t="shared" si="23"/>
        <v>1.9836263410201321E-2</v>
      </c>
      <c r="H60" s="18">
        <f t="shared" si="24"/>
        <v>1.1162766563570558E-2</v>
      </c>
      <c r="I60" s="18">
        <f t="shared" si="25"/>
        <v>4.6960155600814417E-3</v>
      </c>
      <c r="J60" s="18">
        <f t="shared" si="26"/>
        <v>4.5840256949830471E-3</v>
      </c>
      <c r="K60" s="18">
        <f t="shared" si="27"/>
        <v>5.447778725871006E-3</v>
      </c>
      <c r="L60" s="18">
        <f t="shared" si="28"/>
        <v>3.0917162785740023E-2</v>
      </c>
      <c r="M60" s="18">
        <f t="shared" si="29"/>
        <v>2.3567895403065274E-2</v>
      </c>
      <c r="N60" s="18">
        <f t="shared" si="30"/>
        <v>1.5988997741280611E-2</v>
      </c>
      <c r="O60" s="18">
        <f t="shared" si="31"/>
        <v>2.2843642301536998E-2</v>
      </c>
      <c r="P60" s="18">
        <f t="shared" si="32"/>
        <v>1.5202798037981521E-2</v>
      </c>
      <c r="Q60" s="18">
        <f t="shared" si="33"/>
        <v>2.4343611739404396E-2</v>
      </c>
      <c r="R60" s="18">
        <f t="shared" si="34"/>
        <v>2.7568702958165565E-2</v>
      </c>
      <c r="S60" s="18">
        <f t="shared" si="35"/>
        <v>1.5560203635603218E-2</v>
      </c>
      <c r="T60" s="18">
        <f t="shared" si="36"/>
        <v>1.9895049923944263E-2</v>
      </c>
      <c r="U60" s="18">
        <f t="shared" si="37"/>
        <v>2.5945998301947618E-2</v>
      </c>
      <c r="V60" s="18">
        <f t="shared" si="38"/>
        <v>3.3644454155765328E-2</v>
      </c>
      <c r="W60" s="18">
        <f t="shared" si="39"/>
        <v>2.4364332180809637E-2</v>
      </c>
      <c r="X60" s="18">
        <f t="shared" si="40"/>
        <v>2.4364332180809637E-2</v>
      </c>
      <c r="Y60" s="18">
        <f t="shared" si="41"/>
        <v>1.1191418442276863E-2</v>
      </c>
      <c r="Z60" s="18">
        <f t="shared" si="42"/>
        <v>1.1287276418328183E-2</v>
      </c>
      <c r="AA60" s="18">
        <f t="shared" si="43"/>
        <v>1.1026132929186971E-2</v>
      </c>
      <c r="AB60" s="18">
        <f t="shared" si="56"/>
        <v>8.9656701814526812E-3</v>
      </c>
      <c r="AC60" s="18">
        <f t="shared" si="57"/>
        <v>8.8827160991678967E-3</v>
      </c>
      <c r="AD60" s="18">
        <f t="shared" si="58"/>
        <v>8.7691248494137543E-3</v>
      </c>
      <c r="AE60" s="18">
        <f t="shared" si="47"/>
        <v>8.4959540421800286E-3</v>
      </c>
      <c r="AF60" s="18">
        <f t="shared" si="48"/>
        <v>9.3867334167709645E-3</v>
      </c>
      <c r="AG60" s="18">
        <f t="shared" si="49"/>
        <v>9.3867334167709645E-3</v>
      </c>
      <c r="AH60" s="18">
        <f t="shared" si="50"/>
        <v>9.3867334167709645E-3</v>
      </c>
      <c r="AI60" s="18">
        <f t="shared" si="51"/>
        <v>9.3867334167709645E-3</v>
      </c>
      <c r="AJ60" s="18">
        <f t="shared" si="52"/>
        <v>7.9264019753018562E-3</v>
      </c>
      <c r="AK60" s="18">
        <f t="shared" si="53"/>
        <v>5.370307300246382E-3</v>
      </c>
      <c r="AL60" s="18">
        <f t="shared" si="54"/>
        <v>1.4444778814324407E-2</v>
      </c>
      <c r="AM60" s="18">
        <f t="shared" si="55"/>
        <v>1.9933554817275746E-2</v>
      </c>
    </row>
    <row r="61" spans="1:39" ht="15" customHeight="1">
      <c r="A61" s="8" t="s">
        <v>18</v>
      </c>
      <c r="B61" s="10" t="s">
        <v>64</v>
      </c>
      <c r="C61" s="18">
        <f t="shared" si="19"/>
        <v>8.4303008332491138E-3</v>
      </c>
      <c r="D61" s="18">
        <f t="shared" si="20"/>
        <v>2.3223409196470046E-2</v>
      </c>
      <c r="E61" s="18">
        <f t="shared" si="21"/>
        <v>2.8669712441042477E-2</v>
      </c>
      <c r="F61" s="18">
        <f t="shared" si="22"/>
        <v>1.1264371397743372E-2</v>
      </c>
      <c r="G61" s="18">
        <f t="shared" si="23"/>
        <v>1.9836263410201321E-2</v>
      </c>
      <c r="H61" s="18">
        <f t="shared" si="24"/>
        <v>1.2403073959522842E-2</v>
      </c>
      <c r="I61" s="18">
        <f t="shared" si="25"/>
        <v>5.2177950667571579E-3</v>
      </c>
      <c r="J61" s="18">
        <f t="shared" si="26"/>
        <v>5.0933618833144973E-3</v>
      </c>
      <c r="K61" s="18">
        <f t="shared" si="27"/>
        <v>1.3619446814677517E-2</v>
      </c>
      <c r="L61" s="18">
        <f t="shared" si="28"/>
        <v>2.5764302321450022E-2</v>
      </c>
      <c r="M61" s="18">
        <f t="shared" si="29"/>
        <v>2.4549891044859662E-2</v>
      </c>
      <c r="N61" s="18">
        <f t="shared" si="30"/>
        <v>1.9186797289536733E-2</v>
      </c>
      <c r="O61" s="18">
        <f t="shared" si="31"/>
        <v>2.8554552876921251E-2</v>
      </c>
      <c r="P61" s="18">
        <f t="shared" si="32"/>
        <v>2.2522663759972625E-2</v>
      </c>
      <c r="Q61" s="18">
        <f t="shared" si="33"/>
        <v>2.7048457488227109E-2</v>
      </c>
      <c r="R61" s="18">
        <f t="shared" si="34"/>
        <v>3.0631892175739518E-2</v>
      </c>
      <c r="S61" s="18">
        <f t="shared" si="35"/>
        <v>1.2966836363002682E-2</v>
      </c>
      <c r="T61" s="18">
        <f t="shared" si="36"/>
        <v>1.6579208269953554E-2</v>
      </c>
      <c r="U61" s="18">
        <f t="shared" si="37"/>
        <v>2.5945998301947618E-2</v>
      </c>
      <c r="V61" s="18">
        <f t="shared" si="38"/>
        <v>3.3644454155765328E-2</v>
      </c>
      <c r="W61" s="18">
        <f t="shared" si="39"/>
        <v>2.4364332180809637E-2</v>
      </c>
      <c r="X61" s="18">
        <f t="shared" si="40"/>
        <v>2.4364332180809637E-2</v>
      </c>
      <c r="Y61" s="18">
        <f t="shared" si="41"/>
        <v>1.1191418442276863E-2</v>
      </c>
      <c r="Z61" s="18">
        <f t="shared" si="42"/>
        <v>1.1287276418328183E-2</v>
      </c>
      <c r="AA61" s="18">
        <f t="shared" si="43"/>
        <v>1.1026132929186971E-2</v>
      </c>
      <c r="AB61" s="18">
        <f t="shared" si="56"/>
        <v>8.9656701814526812E-3</v>
      </c>
      <c r="AC61" s="18">
        <f t="shared" si="57"/>
        <v>8.8827160991678967E-3</v>
      </c>
      <c r="AD61" s="18">
        <f t="shared" si="58"/>
        <v>8.7691248494137543E-3</v>
      </c>
      <c r="AE61" s="18">
        <f t="shared" si="47"/>
        <v>8.4959540421800286E-3</v>
      </c>
      <c r="AF61" s="18">
        <f t="shared" si="48"/>
        <v>9.3867334167709645E-3</v>
      </c>
      <c r="AG61" s="18">
        <f t="shared" si="49"/>
        <v>9.3867334167709645E-3</v>
      </c>
      <c r="AH61" s="18">
        <f t="shared" si="50"/>
        <v>9.3867334167709645E-3</v>
      </c>
      <c r="AI61" s="18">
        <f t="shared" si="51"/>
        <v>9.3867334167709645E-3</v>
      </c>
      <c r="AJ61" s="18">
        <f t="shared" si="52"/>
        <v>7.9264019753018562E-3</v>
      </c>
      <c r="AK61" s="18">
        <f t="shared" si="53"/>
        <v>5.370307300246382E-3</v>
      </c>
      <c r="AL61" s="18">
        <f t="shared" si="54"/>
        <v>1.4444778814324407E-2</v>
      </c>
      <c r="AM61" s="18">
        <f t="shared" si="55"/>
        <v>1.9933554817275746E-2</v>
      </c>
    </row>
    <row r="62" spans="1:39" ht="15" customHeight="1">
      <c r="A62" s="8" t="s">
        <v>19</v>
      </c>
      <c r="B62" s="10" t="s">
        <v>65</v>
      </c>
      <c r="C62" s="18">
        <f t="shared" si="19"/>
        <v>4.7209684666195033E-3</v>
      </c>
      <c r="D62" s="18">
        <f t="shared" si="20"/>
        <v>1.0450534138411519E-2</v>
      </c>
      <c r="E62" s="18">
        <f t="shared" si="21"/>
        <v>1.5290513301889321E-2</v>
      </c>
      <c r="F62" s="18">
        <f t="shared" si="22"/>
        <v>4.5057485590973478E-3</v>
      </c>
      <c r="G62" s="18">
        <f t="shared" si="23"/>
        <v>1.1901758046120791E-2</v>
      </c>
      <c r="H62" s="18">
        <f t="shared" si="24"/>
        <v>7.4418443757137045E-3</v>
      </c>
      <c r="I62" s="18">
        <f t="shared" si="25"/>
        <v>3.1306770400542946E-3</v>
      </c>
      <c r="J62" s="18">
        <f t="shared" si="26"/>
        <v>3.056017129988698E-3</v>
      </c>
      <c r="K62" s="18">
        <f t="shared" si="27"/>
        <v>2.4515004266419529E-2</v>
      </c>
      <c r="L62" s="18">
        <f t="shared" si="28"/>
        <v>2.4733730228592019E-2</v>
      </c>
      <c r="M62" s="18">
        <f t="shared" si="29"/>
        <v>2.3567895403065274E-2</v>
      </c>
      <c r="N62" s="18">
        <f t="shared" si="30"/>
        <v>1.5988997741280611E-2</v>
      </c>
      <c r="O62" s="18">
        <f t="shared" si="31"/>
        <v>3.4265463452305502E-2</v>
      </c>
      <c r="P62" s="18">
        <f t="shared" si="32"/>
        <v>1.1583084219414492E-2</v>
      </c>
      <c r="Q62" s="18">
        <f t="shared" si="33"/>
        <v>2.4343611739404396E-2</v>
      </c>
      <c r="R62" s="18">
        <f t="shared" si="34"/>
        <v>2.7568702958165565E-2</v>
      </c>
      <c r="S62" s="18">
        <f t="shared" si="35"/>
        <v>7.7801018178016088E-3</v>
      </c>
      <c r="T62" s="18">
        <f t="shared" si="36"/>
        <v>8.289604134976777E-3</v>
      </c>
      <c r="U62" s="18">
        <f t="shared" si="37"/>
        <v>1.2972999150973809E-2</v>
      </c>
      <c r="V62" s="18">
        <f t="shared" si="38"/>
        <v>1.6822227077882664E-2</v>
      </c>
      <c r="W62" s="18">
        <f t="shared" si="39"/>
        <v>1.6242888120539759E-2</v>
      </c>
      <c r="X62" s="18">
        <f t="shared" si="40"/>
        <v>1.6242888120539759E-2</v>
      </c>
      <c r="Y62" s="18">
        <f t="shared" si="41"/>
        <v>1.1191418442276863E-2</v>
      </c>
      <c r="Z62" s="18">
        <f t="shared" si="42"/>
        <v>1.1287276418328183E-2</v>
      </c>
      <c r="AA62" s="18">
        <f t="shared" si="43"/>
        <v>1.1026132929186971E-2</v>
      </c>
      <c r="AB62" s="18">
        <f t="shared" si="56"/>
        <v>8.9656701814526812E-3</v>
      </c>
      <c r="AC62" s="18">
        <f t="shared" si="57"/>
        <v>8.8827160991678967E-3</v>
      </c>
      <c r="AD62" s="18">
        <f t="shared" si="58"/>
        <v>8.7691248494137543E-3</v>
      </c>
      <c r="AE62" s="18">
        <f t="shared" si="47"/>
        <v>8.4959540421800286E-3</v>
      </c>
      <c r="AF62" s="18">
        <f t="shared" si="48"/>
        <v>9.3867334167709645E-3</v>
      </c>
      <c r="AG62" s="18">
        <f t="shared" si="49"/>
        <v>9.3867334167709645E-3</v>
      </c>
      <c r="AH62" s="18">
        <f t="shared" si="50"/>
        <v>9.3867334167709645E-3</v>
      </c>
      <c r="AI62" s="18">
        <f t="shared" si="51"/>
        <v>9.3867334167709645E-3</v>
      </c>
      <c r="AJ62" s="18">
        <f t="shared" si="52"/>
        <v>7.9264019753018562E-3</v>
      </c>
      <c r="AK62" s="18">
        <f t="shared" si="53"/>
        <v>5.370307300246382E-3</v>
      </c>
      <c r="AL62" s="18">
        <f t="shared" si="54"/>
        <v>1.4444778814324407E-2</v>
      </c>
      <c r="AM62" s="18">
        <f t="shared" si="55"/>
        <v>1.9933554817275746E-2</v>
      </c>
    </row>
    <row r="63" spans="1:39" ht="15" customHeight="1">
      <c r="A63" s="8" t="s">
        <v>20</v>
      </c>
      <c r="B63" s="10" t="s">
        <v>66</v>
      </c>
      <c r="C63" s="18">
        <f t="shared" si="19"/>
        <v>3.372120333299645E-3</v>
      </c>
      <c r="D63" s="18">
        <f t="shared" si="20"/>
        <v>9.2893636785880175E-3</v>
      </c>
      <c r="E63" s="18">
        <f t="shared" si="21"/>
        <v>1.5290513301889321E-2</v>
      </c>
      <c r="F63" s="18">
        <f t="shared" si="22"/>
        <v>3.8620701935120124E-3</v>
      </c>
      <c r="G63" s="18">
        <f t="shared" si="23"/>
        <v>1.1901758046120791E-2</v>
      </c>
      <c r="H63" s="18">
        <f t="shared" si="24"/>
        <v>7.4418443757137045E-3</v>
      </c>
      <c r="I63" s="18">
        <f t="shared" si="25"/>
        <v>3.1306770400542946E-3</v>
      </c>
      <c r="J63" s="18">
        <f t="shared" si="26"/>
        <v>3.056017129988698E-3</v>
      </c>
      <c r="K63" s="18">
        <f t="shared" si="27"/>
        <v>1.6343336177613018E-2</v>
      </c>
      <c r="L63" s="18">
        <f t="shared" si="28"/>
        <v>1.3740961238106676E-2</v>
      </c>
      <c r="M63" s="18">
        <f t="shared" si="29"/>
        <v>1.1783947701532637E-2</v>
      </c>
      <c r="N63" s="18">
        <f t="shared" si="30"/>
        <v>9.1365701378746337E-3</v>
      </c>
      <c r="O63" s="18">
        <f t="shared" si="31"/>
        <v>3.4265463452305502E-2</v>
      </c>
      <c r="P63" s="18">
        <f t="shared" si="32"/>
        <v>1.1583084219414492E-2</v>
      </c>
      <c r="Q63" s="18">
        <f t="shared" si="33"/>
        <v>3.2458148985872529E-2</v>
      </c>
      <c r="R63" s="18">
        <f t="shared" si="34"/>
        <v>3.675827061088742E-2</v>
      </c>
      <c r="S63" s="18">
        <f t="shared" si="35"/>
        <v>5.1867345452010719E-3</v>
      </c>
      <c r="T63" s="18">
        <f t="shared" si="36"/>
        <v>5.5264027566511841E-3</v>
      </c>
      <c r="U63" s="18">
        <f t="shared" si="37"/>
        <v>8.6486661006492053E-3</v>
      </c>
      <c r="V63" s="18">
        <f t="shared" si="38"/>
        <v>1.1214818051921776E-2</v>
      </c>
      <c r="W63" s="18">
        <f t="shared" si="39"/>
        <v>1.6242888120539759E-2</v>
      </c>
      <c r="X63" s="18">
        <f t="shared" si="40"/>
        <v>1.6242888120539759E-2</v>
      </c>
      <c r="Y63" s="18">
        <f t="shared" si="41"/>
        <v>1.1191418442276863E-2</v>
      </c>
      <c r="Z63" s="18">
        <f t="shared" si="42"/>
        <v>1.1287276418328183E-2</v>
      </c>
      <c r="AA63" s="18">
        <f t="shared" si="43"/>
        <v>1.1026132929186971E-2</v>
      </c>
      <c r="AB63" s="18">
        <f t="shared" si="56"/>
        <v>1.1207087726815852E-2</v>
      </c>
      <c r="AC63" s="18">
        <f t="shared" si="57"/>
        <v>7.4022634159732464E-3</v>
      </c>
      <c r="AD63" s="18">
        <f t="shared" si="58"/>
        <v>7.3076040411781274E-3</v>
      </c>
      <c r="AE63" s="18">
        <f t="shared" si="47"/>
        <v>7.0799617018166899E-3</v>
      </c>
      <c r="AF63" s="18">
        <f t="shared" si="48"/>
        <v>7.5093867334167725E-3</v>
      </c>
      <c r="AG63" s="18">
        <f t="shared" si="49"/>
        <v>7.5093867334167725E-3</v>
      </c>
      <c r="AH63" s="18">
        <f t="shared" si="50"/>
        <v>7.5093867334167725E-3</v>
      </c>
      <c r="AI63" s="18">
        <f t="shared" si="51"/>
        <v>7.5093867334167725E-3</v>
      </c>
      <c r="AJ63" s="18">
        <f t="shared" si="52"/>
        <v>9.9080024691273194E-3</v>
      </c>
      <c r="AK63" s="18">
        <f t="shared" si="53"/>
        <v>6.7128841253079772E-3</v>
      </c>
      <c r="AL63" s="18">
        <f t="shared" si="54"/>
        <v>7.2223894071622033E-3</v>
      </c>
      <c r="AM63" s="18">
        <f t="shared" si="55"/>
        <v>1.3289036544850497E-2</v>
      </c>
    </row>
    <row r="64" spans="1:39" ht="15" customHeight="1">
      <c r="A64" s="8" t="s">
        <v>21</v>
      </c>
      <c r="B64" s="10" t="s">
        <v>67</v>
      </c>
      <c r="C64" s="18">
        <f t="shared" si="19"/>
        <v>1.652338963316826E-2</v>
      </c>
      <c r="D64" s="18">
        <f t="shared" si="20"/>
        <v>2.3223409196470046E-2</v>
      </c>
      <c r="E64" s="18">
        <f t="shared" si="21"/>
        <v>8.0275194834918934E-2</v>
      </c>
      <c r="F64" s="18">
        <f t="shared" si="22"/>
        <v>1.1264371397743372E-2</v>
      </c>
      <c r="G64" s="18">
        <f t="shared" si="23"/>
        <v>4.4631592672952969E-2</v>
      </c>
      <c r="H64" s="18">
        <f t="shared" si="24"/>
        <v>2.7906916408926393E-2</v>
      </c>
      <c r="I64" s="18">
        <f t="shared" si="25"/>
        <v>1.1740038900203606E-2</v>
      </c>
      <c r="J64" s="18">
        <f t="shared" si="26"/>
        <v>1.1460064237457619E-2</v>
      </c>
      <c r="K64" s="18">
        <f t="shared" si="27"/>
        <v>4.0858340444032547E-2</v>
      </c>
      <c r="L64" s="18">
        <f t="shared" si="28"/>
        <v>4.1222883714320036E-2</v>
      </c>
      <c r="M64" s="18">
        <f t="shared" si="29"/>
        <v>4.5826463283738038E-2</v>
      </c>
      <c r="N64" s="18">
        <f t="shared" si="30"/>
        <v>2.7980746047241069E-2</v>
      </c>
      <c r="O64" s="18">
        <f t="shared" si="31"/>
        <v>8.566365863076375E-2</v>
      </c>
      <c r="P64" s="18">
        <f t="shared" si="32"/>
        <v>0.1013519869198768</v>
      </c>
      <c r="Q64" s="18">
        <f t="shared" si="33"/>
        <v>8.1145372464681328E-2</v>
      </c>
      <c r="R64" s="18">
        <f t="shared" si="34"/>
        <v>9.1895676527218542E-2</v>
      </c>
      <c r="S64" s="18">
        <f t="shared" si="35"/>
        <v>2.5933672726005365E-2</v>
      </c>
      <c r="T64" s="18">
        <f t="shared" si="36"/>
        <v>2.7632013783255926E-2</v>
      </c>
      <c r="U64" s="18">
        <f t="shared" si="37"/>
        <v>3.2432497877434519E-2</v>
      </c>
      <c r="V64" s="18">
        <f t="shared" si="38"/>
        <v>2.8037045129804438E-2</v>
      </c>
      <c r="W64" s="18">
        <f t="shared" si="39"/>
        <v>4.0607220301349396E-2</v>
      </c>
      <c r="X64" s="18">
        <f t="shared" si="40"/>
        <v>4.0607220301349396E-2</v>
      </c>
      <c r="Y64" s="18">
        <f t="shared" si="41"/>
        <v>3.1975481263648173E-2</v>
      </c>
      <c r="Z64" s="18">
        <f t="shared" si="42"/>
        <v>3.2249361195223376E-2</v>
      </c>
      <c r="AA64" s="18">
        <f t="shared" si="43"/>
        <v>3.1503236940534203E-2</v>
      </c>
      <c r="AB64" s="18">
        <f t="shared" si="56"/>
        <v>2.9885567271508935E-2</v>
      </c>
      <c r="AC64" s="18">
        <f t="shared" si="57"/>
        <v>2.9609053663892985E-2</v>
      </c>
      <c r="AD64" s="18">
        <f t="shared" si="58"/>
        <v>2.923041616471251E-2</v>
      </c>
      <c r="AE64" s="18">
        <f t="shared" si="47"/>
        <v>2.831984680726676E-2</v>
      </c>
      <c r="AF64" s="18">
        <f t="shared" si="48"/>
        <v>2.6282853566958701E-2</v>
      </c>
      <c r="AG64" s="18">
        <f t="shared" si="49"/>
        <v>2.6282853566958701E-2</v>
      </c>
      <c r="AH64" s="18">
        <f t="shared" si="50"/>
        <v>2.6282853566958701E-2</v>
      </c>
      <c r="AI64" s="18">
        <f t="shared" si="51"/>
        <v>2.6282853566958701E-2</v>
      </c>
      <c r="AJ64" s="18">
        <f t="shared" si="52"/>
        <v>5.2842679835345706E-2</v>
      </c>
      <c r="AK64" s="18">
        <f t="shared" si="53"/>
        <v>5.3703073002463818E-2</v>
      </c>
      <c r="AL64" s="18">
        <f t="shared" si="54"/>
        <v>5.4167920553716518E-2</v>
      </c>
      <c r="AM64" s="18">
        <f t="shared" si="55"/>
        <v>6.5116279069767441E-2</v>
      </c>
    </row>
    <row r="65" spans="1:39" ht="15" customHeight="1">
      <c r="A65" s="8" t="s">
        <v>22</v>
      </c>
      <c r="B65" s="10" t="s">
        <v>68</v>
      </c>
      <c r="C65" s="18">
        <f t="shared" si="19"/>
        <v>1.652338963316826E-2</v>
      </c>
      <c r="D65" s="18">
        <f t="shared" si="20"/>
        <v>2.3223409196470046E-2</v>
      </c>
      <c r="E65" s="18">
        <f t="shared" si="21"/>
        <v>8.0275194834918934E-2</v>
      </c>
      <c r="F65" s="18">
        <f t="shared" si="22"/>
        <v>1.1264371397743372E-2</v>
      </c>
      <c r="G65" s="18">
        <f t="shared" si="23"/>
        <v>4.4631592672952969E-2</v>
      </c>
      <c r="H65" s="18">
        <f t="shared" si="24"/>
        <v>2.7906916408926393E-2</v>
      </c>
      <c r="I65" s="18">
        <f t="shared" si="25"/>
        <v>1.1740038900203606E-2</v>
      </c>
      <c r="J65" s="18">
        <f t="shared" si="26"/>
        <v>1.1460064237457619E-2</v>
      </c>
      <c r="K65" s="18">
        <f t="shared" si="27"/>
        <v>4.0858340444032547E-2</v>
      </c>
      <c r="L65" s="18">
        <f t="shared" si="28"/>
        <v>4.1222883714320036E-2</v>
      </c>
      <c r="M65" s="18">
        <f t="shared" si="29"/>
        <v>4.5826463283738038E-2</v>
      </c>
      <c r="N65" s="18">
        <f t="shared" si="30"/>
        <v>2.7980746047241069E-2</v>
      </c>
      <c r="O65" s="18">
        <f t="shared" si="31"/>
        <v>8.566365863076375E-2</v>
      </c>
      <c r="P65" s="18">
        <f t="shared" si="32"/>
        <v>0.1013519869198768</v>
      </c>
      <c r="Q65" s="18">
        <f t="shared" si="33"/>
        <v>8.1145372464681328E-2</v>
      </c>
      <c r="R65" s="18">
        <f t="shared" si="34"/>
        <v>9.1895676527218542E-2</v>
      </c>
      <c r="S65" s="18">
        <f t="shared" si="35"/>
        <v>2.5933672726005365E-2</v>
      </c>
      <c r="T65" s="18">
        <f t="shared" si="36"/>
        <v>2.7632013783255926E-2</v>
      </c>
      <c r="U65" s="18">
        <f t="shared" si="37"/>
        <v>3.2432497877434519E-2</v>
      </c>
      <c r="V65" s="18">
        <f t="shared" si="38"/>
        <v>2.8037045129804438E-2</v>
      </c>
      <c r="W65" s="18">
        <f t="shared" si="39"/>
        <v>4.0607220301349396E-2</v>
      </c>
      <c r="X65" s="18">
        <f t="shared" si="40"/>
        <v>4.0607220301349396E-2</v>
      </c>
      <c r="Y65" s="18">
        <f t="shared" si="41"/>
        <v>3.1975481263648173E-2</v>
      </c>
      <c r="Z65" s="18">
        <f t="shared" si="42"/>
        <v>3.2249361195223376E-2</v>
      </c>
      <c r="AA65" s="18">
        <f t="shared" si="43"/>
        <v>3.1503236940534203E-2</v>
      </c>
      <c r="AB65" s="18">
        <f t="shared" si="56"/>
        <v>2.9885567271508935E-2</v>
      </c>
      <c r="AC65" s="18">
        <f t="shared" si="57"/>
        <v>2.9609053663892985E-2</v>
      </c>
      <c r="AD65" s="18">
        <f t="shared" si="58"/>
        <v>2.923041616471251E-2</v>
      </c>
      <c r="AE65" s="18">
        <f t="shared" si="47"/>
        <v>2.831984680726676E-2</v>
      </c>
      <c r="AF65" s="18">
        <f t="shared" si="48"/>
        <v>2.6282853566958701E-2</v>
      </c>
      <c r="AG65" s="18">
        <f t="shared" si="49"/>
        <v>2.6282853566958701E-2</v>
      </c>
      <c r="AH65" s="18">
        <f t="shared" si="50"/>
        <v>2.6282853566958701E-2</v>
      </c>
      <c r="AI65" s="18">
        <f t="shared" si="51"/>
        <v>2.6282853566958701E-2</v>
      </c>
      <c r="AJ65" s="18">
        <f t="shared" si="52"/>
        <v>5.2842679835345706E-2</v>
      </c>
      <c r="AK65" s="18">
        <f t="shared" si="53"/>
        <v>5.3703073002463818E-2</v>
      </c>
      <c r="AL65" s="18">
        <f t="shared" si="54"/>
        <v>5.4167920553716518E-2</v>
      </c>
      <c r="AM65" s="18">
        <f t="shared" si="55"/>
        <v>6.5116279069767441E-2</v>
      </c>
    </row>
    <row r="66" spans="1:39" ht="15" customHeight="1">
      <c r="A66" s="8" t="s">
        <v>23</v>
      </c>
      <c r="B66" s="10" t="s">
        <v>69</v>
      </c>
      <c r="C66" s="18">
        <f t="shared" si="19"/>
        <v>5.9012105832743793E-2</v>
      </c>
      <c r="D66" s="18">
        <f t="shared" si="20"/>
        <v>3.4835113794705067E-2</v>
      </c>
      <c r="E66" s="18">
        <f t="shared" si="21"/>
        <v>3.8226283254723305E-2</v>
      </c>
      <c r="F66" s="18">
        <f t="shared" si="22"/>
        <v>6.7586228386460223E-2</v>
      </c>
      <c r="G66" s="18">
        <f t="shared" si="23"/>
        <v>1.785263706918119E-2</v>
      </c>
      <c r="H66" s="18">
        <f t="shared" si="24"/>
        <v>4.465106625428223E-2</v>
      </c>
      <c r="I66" s="18">
        <f t="shared" si="25"/>
        <v>5.6340918537269857E-2</v>
      </c>
      <c r="J66" s="18">
        <f t="shared" si="26"/>
        <v>5.499730887802097E-2</v>
      </c>
      <c r="K66" s="18">
        <f t="shared" si="27"/>
        <v>4.9020204491940673E-2</v>
      </c>
      <c r="L66" s="18">
        <f t="shared" si="28"/>
        <v>1.6489153485728013E-2</v>
      </c>
      <c r="M66" s="18">
        <f t="shared" si="29"/>
        <v>1.4730302884487911E-2</v>
      </c>
      <c r="N66" s="18">
        <f t="shared" si="30"/>
        <v>2.5582396386048978E-2</v>
      </c>
      <c r="O66" s="18">
        <f t="shared" si="31"/>
        <v>1.4277276438460626E-2</v>
      </c>
      <c r="P66" s="18">
        <f t="shared" si="32"/>
        <v>3.5471865227010867E-2</v>
      </c>
      <c r="Q66" s="18">
        <f t="shared" si="33"/>
        <v>1.3524228744113555E-2</v>
      </c>
      <c r="R66" s="18">
        <f t="shared" si="34"/>
        <v>2.0421261450493011E-3</v>
      </c>
      <c r="S66" s="18">
        <f t="shared" si="35"/>
        <v>3.8900509089008044E-2</v>
      </c>
      <c r="T66" s="18">
        <f t="shared" si="36"/>
        <v>4.1448020674883887E-2</v>
      </c>
      <c r="U66" s="18">
        <f t="shared" si="37"/>
        <v>3.2432497877434519E-2</v>
      </c>
      <c r="V66" s="18">
        <f t="shared" si="38"/>
        <v>2.8037045129804438E-2</v>
      </c>
      <c r="W66" s="18">
        <f t="shared" si="39"/>
        <v>3.5529985389228622E-2</v>
      </c>
      <c r="X66" s="18">
        <f t="shared" si="40"/>
        <v>3.5529985389228622E-2</v>
      </c>
      <c r="Y66" s="18">
        <f t="shared" si="41"/>
        <v>2.7978546105692153E-2</v>
      </c>
      <c r="Z66" s="18">
        <f t="shared" si="42"/>
        <v>3.2249361195223376E-2</v>
      </c>
      <c r="AA66" s="18">
        <f t="shared" si="43"/>
        <v>3.1503236940534203E-2</v>
      </c>
      <c r="AB66" s="18">
        <f t="shared" si="56"/>
        <v>2.9885567271508935E-2</v>
      </c>
      <c r="AC66" s="18">
        <f t="shared" si="57"/>
        <v>2.9609053663892985E-2</v>
      </c>
      <c r="AD66" s="18">
        <f t="shared" si="58"/>
        <v>2.923041616471251E-2</v>
      </c>
      <c r="AE66" s="18">
        <f t="shared" si="47"/>
        <v>2.831984680726676E-2</v>
      </c>
      <c r="AF66" s="18">
        <f t="shared" si="48"/>
        <v>2.6282853566958701E-2</v>
      </c>
      <c r="AG66" s="18">
        <f t="shared" si="49"/>
        <v>2.6282853566958701E-2</v>
      </c>
      <c r="AH66" s="18">
        <f t="shared" si="50"/>
        <v>2.6282853566958701E-2</v>
      </c>
      <c r="AI66" s="18">
        <f t="shared" si="51"/>
        <v>2.6282853566958701E-2</v>
      </c>
      <c r="AJ66" s="18">
        <f t="shared" si="52"/>
        <v>5.2842679835345706E-2</v>
      </c>
      <c r="AK66" s="18">
        <f t="shared" si="53"/>
        <v>5.3703073002463818E-2</v>
      </c>
      <c r="AL66" s="18">
        <f t="shared" si="54"/>
        <v>5.4167920553716518E-2</v>
      </c>
      <c r="AM66" s="18">
        <f t="shared" si="55"/>
        <v>6.5116279069767441E-2</v>
      </c>
    </row>
    <row r="67" spans="1:39" ht="15" customHeight="1">
      <c r="A67" s="8" t="s">
        <v>24</v>
      </c>
      <c r="B67" s="10" t="s">
        <v>70</v>
      </c>
      <c r="C67" s="18">
        <f t="shared" si="19"/>
        <v>5.9012105832743793E-2</v>
      </c>
      <c r="D67" s="18">
        <f t="shared" si="20"/>
        <v>3.4835113794705067E-2</v>
      </c>
      <c r="E67" s="18">
        <f t="shared" si="21"/>
        <v>3.8226283254723305E-2</v>
      </c>
      <c r="F67" s="18">
        <f t="shared" si="22"/>
        <v>6.7586228386460223E-2</v>
      </c>
      <c r="G67" s="18">
        <f t="shared" si="23"/>
        <v>2.3803516092241583E-2</v>
      </c>
      <c r="H67" s="18">
        <f t="shared" si="24"/>
        <v>4.465106625428223E-2</v>
      </c>
      <c r="I67" s="18">
        <f t="shared" si="25"/>
        <v>6.572450049099289E-2</v>
      </c>
      <c r="J67" s="18">
        <f t="shared" si="26"/>
        <v>6.4157112595983876E-2</v>
      </c>
      <c r="K67" s="18">
        <f t="shared" si="27"/>
        <v>5.7184521265265992E-2</v>
      </c>
      <c r="L67" s="18">
        <f t="shared" si="28"/>
        <v>1.6489153485728013E-2</v>
      </c>
      <c r="M67" s="18">
        <f t="shared" si="29"/>
        <v>1.4730302884487911E-2</v>
      </c>
      <c r="N67" s="18">
        <f t="shared" si="30"/>
        <v>2.5582396386048978E-2</v>
      </c>
      <c r="O67" s="18">
        <f t="shared" si="31"/>
        <v>1.4277276438460626E-2</v>
      </c>
      <c r="P67" s="18">
        <f t="shared" si="32"/>
        <v>3.5471865227010867E-2</v>
      </c>
      <c r="Q67" s="18">
        <f t="shared" si="33"/>
        <v>1.3524228744113555E-2</v>
      </c>
      <c r="R67" s="18">
        <f t="shared" si="34"/>
        <v>2.0421261450493011E-3</v>
      </c>
      <c r="S67" s="18">
        <f t="shared" si="35"/>
        <v>3.8900509089008044E-2</v>
      </c>
      <c r="T67" s="18">
        <f t="shared" si="36"/>
        <v>4.1448020674883887E-2</v>
      </c>
      <c r="U67" s="18">
        <f t="shared" si="37"/>
        <v>3.2432497877434519E-2</v>
      </c>
      <c r="V67" s="18">
        <f t="shared" si="38"/>
        <v>2.8037045129804438E-2</v>
      </c>
      <c r="W67" s="18">
        <f t="shared" si="39"/>
        <v>3.5529985389228622E-2</v>
      </c>
      <c r="X67" s="18">
        <f t="shared" si="40"/>
        <v>3.5529985389228622E-2</v>
      </c>
      <c r="Y67" s="18">
        <f t="shared" si="41"/>
        <v>2.4480309830861975E-2</v>
      </c>
      <c r="Z67" s="18">
        <f t="shared" si="42"/>
        <v>2.8218191045820455E-2</v>
      </c>
      <c r="AA67" s="18">
        <f t="shared" si="43"/>
        <v>3.1503236940534203E-2</v>
      </c>
      <c r="AB67" s="18">
        <f t="shared" si="56"/>
        <v>2.9885567271508935E-2</v>
      </c>
      <c r="AC67" s="18">
        <f t="shared" si="57"/>
        <v>2.9609053663892985E-2</v>
      </c>
      <c r="AD67" s="18">
        <f t="shared" si="58"/>
        <v>2.923041616471251E-2</v>
      </c>
      <c r="AE67" s="18">
        <f t="shared" si="47"/>
        <v>2.831984680726676E-2</v>
      </c>
      <c r="AF67" s="18">
        <f t="shared" si="48"/>
        <v>2.6282853566958701E-2</v>
      </c>
      <c r="AG67" s="18">
        <f t="shared" si="49"/>
        <v>2.6282853566958701E-2</v>
      </c>
      <c r="AH67" s="18">
        <f t="shared" si="50"/>
        <v>2.6282853566958701E-2</v>
      </c>
      <c r="AI67" s="18">
        <f t="shared" si="51"/>
        <v>2.6282853566958701E-2</v>
      </c>
      <c r="AJ67" s="18">
        <f t="shared" si="52"/>
        <v>5.2842679835345706E-2</v>
      </c>
      <c r="AK67" s="18">
        <f t="shared" si="53"/>
        <v>5.3703073002463818E-2</v>
      </c>
      <c r="AL67" s="18">
        <f t="shared" si="54"/>
        <v>5.4167920553716518E-2</v>
      </c>
      <c r="AM67" s="18">
        <f t="shared" si="55"/>
        <v>6.5116279069767441E-2</v>
      </c>
    </row>
    <row r="68" spans="1:39" ht="15" customHeight="1">
      <c r="A68" s="8" t="s">
        <v>25</v>
      </c>
      <c r="B68" s="10" t="s">
        <v>71</v>
      </c>
      <c r="C68" s="18">
        <f t="shared" si="19"/>
        <v>5.9012105832743793E-2</v>
      </c>
      <c r="D68" s="18">
        <f t="shared" si="20"/>
        <v>3.4835113794705067E-2</v>
      </c>
      <c r="E68" s="18">
        <f t="shared" si="21"/>
        <v>3.8226283254723305E-2</v>
      </c>
      <c r="F68" s="18">
        <f t="shared" si="22"/>
        <v>6.7586228386460223E-2</v>
      </c>
      <c r="G68" s="18">
        <f t="shared" si="23"/>
        <v>1.785263706918119E-2</v>
      </c>
      <c r="H68" s="18">
        <f t="shared" si="24"/>
        <v>4.465106625428223E-2</v>
      </c>
      <c r="I68" s="18">
        <f t="shared" si="25"/>
        <v>5.6340918537269857E-2</v>
      </c>
      <c r="J68" s="18">
        <f t="shared" si="26"/>
        <v>5.499730887802097E-2</v>
      </c>
      <c r="K68" s="18">
        <f t="shared" si="27"/>
        <v>4.9020204491940673E-2</v>
      </c>
      <c r="L68" s="18">
        <f t="shared" si="28"/>
        <v>1.6489153485728013E-2</v>
      </c>
      <c r="M68" s="18">
        <f t="shared" si="29"/>
        <v>1.4730302884487911E-2</v>
      </c>
      <c r="N68" s="18">
        <f t="shared" si="30"/>
        <v>2.5582396386048978E-2</v>
      </c>
      <c r="O68" s="18">
        <f t="shared" si="31"/>
        <v>1.4277276438460626E-2</v>
      </c>
      <c r="P68" s="18">
        <f t="shared" si="32"/>
        <v>3.5471865227010867E-2</v>
      </c>
      <c r="Q68" s="18">
        <f t="shared" si="33"/>
        <v>1.3524228744113555E-2</v>
      </c>
      <c r="R68" s="18">
        <f t="shared" si="34"/>
        <v>2.0421261450493011E-3</v>
      </c>
      <c r="S68" s="18">
        <f t="shared" si="35"/>
        <v>3.8900509089008044E-2</v>
      </c>
      <c r="T68" s="18">
        <f t="shared" si="36"/>
        <v>4.1448020674883887E-2</v>
      </c>
      <c r="U68" s="18">
        <f t="shared" si="37"/>
        <v>3.2432497877434519E-2</v>
      </c>
      <c r="V68" s="18">
        <f t="shared" si="38"/>
        <v>2.8037045129804438E-2</v>
      </c>
      <c r="W68" s="18">
        <f t="shared" si="39"/>
        <v>3.5529985389228622E-2</v>
      </c>
      <c r="X68" s="18">
        <f t="shared" si="40"/>
        <v>3.5529985389228622E-2</v>
      </c>
      <c r="Y68" s="18">
        <f t="shared" si="41"/>
        <v>2.4480309830861975E-2</v>
      </c>
      <c r="Z68" s="18">
        <f t="shared" si="42"/>
        <v>2.4689991290419506E-2</v>
      </c>
      <c r="AA68" s="18">
        <f t="shared" si="43"/>
        <v>2.7565332322967429E-2</v>
      </c>
      <c r="AB68" s="18">
        <f t="shared" si="56"/>
        <v>2.9885567271508935E-2</v>
      </c>
      <c r="AC68" s="18">
        <f t="shared" si="57"/>
        <v>2.9609053663892985E-2</v>
      </c>
      <c r="AD68" s="18">
        <f t="shared" si="58"/>
        <v>2.923041616471251E-2</v>
      </c>
      <c r="AE68" s="18">
        <f t="shared" si="47"/>
        <v>2.831984680726676E-2</v>
      </c>
      <c r="AF68" s="18">
        <f t="shared" si="48"/>
        <v>2.6282853566958701E-2</v>
      </c>
      <c r="AG68" s="18">
        <f t="shared" si="49"/>
        <v>2.6282853566958701E-2</v>
      </c>
      <c r="AH68" s="18">
        <f t="shared" si="50"/>
        <v>2.6282853566958701E-2</v>
      </c>
      <c r="AI68" s="18">
        <f t="shared" si="51"/>
        <v>2.6282853566958701E-2</v>
      </c>
      <c r="AJ68" s="18">
        <f t="shared" si="52"/>
        <v>5.2842679835345706E-2</v>
      </c>
      <c r="AK68" s="18">
        <f t="shared" si="53"/>
        <v>5.3703073002463818E-2</v>
      </c>
      <c r="AL68" s="18">
        <f t="shared" si="54"/>
        <v>5.4167920553716518E-2</v>
      </c>
      <c r="AM68" s="18">
        <f t="shared" si="55"/>
        <v>6.5116279069767441E-2</v>
      </c>
    </row>
    <row r="69" spans="1:39" ht="15" customHeight="1">
      <c r="A69" s="8" t="s">
        <v>26</v>
      </c>
      <c r="B69" s="10" t="s">
        <v>72</v>
      </c>
      <c r="C69" s="18">
        <f t="shared" si="19"/>
        <v>4.7209684666195031E-2</v>
      </c>
      <c r="D69" s="18">
        <f t="shared" si="20"/>
        <v>3.3441709242916867E-2</v>
      </c>
      <c r="E69" s="18">
        <f t="shared" si="21"/>
        <v>3.0581026603778642E-2</v>
      </c>
      <c r="F69" s="18">
        <f t="shared" si="22"/>
        <v>5.4068982709168177E-2</v>
      </c>
      <c r="G69" s="18">
        <f t="shared" si="23"/>
        <v>4.4631592672952969E-2</v>
      </c>
      <c r="H69" s="18">
        <f t="shared" si="24"/>
        <v>4.465106625428223E-2</v>
      </c>
      <c r="I69" s="18">
        <f t="shared" si="25"/>
        <v>5.6340918537269857E-2</v>
      </c>
      <c r="J69" s="18">
        <f t="shared" si="26"/>
        <v>5.499730887802097E-2</v>
      </c>
      <c r="K69" s="18">
        <f t="shared" si="27"/>
        <v>4.9020204491940673E-2</v>
      </c>
      <c r="L69" s="18">
        <f t="shared" si="28"/>
        <v>1.545896786706669E-2</v>
      </c>
      <c r="M69" s="18">
        <f t="shared" si="29"/>
        <v>2.4549891044859662E-2</v>
      </c>
      <c r="N69" s="18">
        <f t="shared" si="30"/>
        <v>2.3984096214326275E-2</v>
      </c>
      <c r="O69" s="18">
        <f t="shared" si="31"/>
        <v>1.468477905730072E-2</v>
      </c>
      <c r="P69" s="18">
        <f t="shared" si="32"/>
        <v>2.5337996729969201E-2</v>
      </c>
      <c r="Q69" s="18">
        <f t="shared" si="33"/>
        <v>1.3910237844292676E-2</v>
      </c>
      <c r="R69" s="18">
        <f t="shared" si="34"/>
        <v>2.0421261450493011E-3</v>
      </c>
      <c r="S69" s="18">
        <f t="shared" si="35"/>
        <v>3.8900509089008044E-2</v>
      </c>
      <c r="T69" s="18">
        <f t="shared" si="36"/>
        <v>4.1448020674883887E-2</v>
      </c>
      <c r="U69" s="18">
        <f t="shared" si="37"/>
        <v>3.2432497877434519E-2</v>
      </c>
      <c r="V69" s="18">
        <f t="shared" si="38"/>
        <v>2.2429636103843551E-2</v>
      </c>
      <c r="W69" s="18">
        <f t="shared" si="39"/>
        <v>3.0456176630427809E-2</v>
      </c>
      <c r="X69" s="18">
        <f t="shared" si="40"/>
        <v>3.0456176630427809E-2</v>
      </c>
      <c r="Y69" s="18">
        <f t="shared" si="41"/>
        <v>2.0984434190123868E-2</v>
      </c>
      <c r="Z69" s="18">
        <f t="shared" si="42"/>
        <v>2.1164172388675059E-2</v>
      </c>
      <c r="AA69" s="18">
        <f t="shared" si="43"/>
        <v>2.0674516105128202E-2</v>
      </c>
      <c r="AB69" s="18">
        <f t="shared" si="56"/>
        <v>2.2414175453631703E-2</v>
      </c>
      <c r="AC69" s="18">
        <f t="shared" si="57"/>
        <v>2.9609053663892985E-2</v>
      </c>
      <c r="AD69" s="18">
        <f t="shared" si="58"/>
        <v>2.923041616471251E-2</v>
      </c>
      <c r="AE69" s="18">
        <f t="shared" si="47"/>
        <v>2.831984680726676E-2</v>
      </c>
      <c r="AF69" s="18">
        <f t="shared" si="48"/>
        <v>2.3466833541927412E-2</v>
      </c>
      <c r="AG69" s="18">
        <f t="shared" si="49"/>
        <v>2.3466833541927412E-2</v>
      </c>
      <c r="AH69" s="18">
        <f t="shared" si="50"/>
        <v>2.3466833541927412E-2</v>
      </c>
      <c r="AI69" s="18">
        <f t="shared" si="51"/>
        <v>2.3466833541927412E-2</v>
      </c>
      <c r="AJ69" s="18">
        <f t="shared" si="52"/>
        <v>2.4770006172818302E-2</v>
      </c>
      <c r="AK69" s="18">
        <f t="shared" si="53"/>
        <v>2.6851536501231909E-2</v>
      </c>
      <c r="AL69" s="18">
        <f t="shared" si="54"/>
        <v>2.2569966897381884E-2</v>
      </c>
      <c r="AM69" s="18">
        <f t="shared" si="55"/>
        <v>6.6445182724252485E-3</v>
      </c>
    </row>
    <row r="70" spans="1:39" ht="15" customHeight="1">
      <c r="A70" s="8" t="s">
        <v>27</v>
      </c>
      <c r="B70" s="10" t="s">
        <v>73</v>
      </c>
      <c r="C70" s="18">
        <f t="shared" si="19"/>
        <v>4.7209684666195031E-2</v>
      </c>
      <c r="D70" s="18">
        <f t="shared" si="20"/>
        <v>3.3441709242916867E-2</v>
      </c>
      <c r="E70" s="18">
        <f t="shared" si="21"/>
        <v>3.0581026603778642E-2</v>
      </c>
      <c r="F70" s="18">
        <f t="shared" si="22"/>
        <v>5.4068982709168177E-2</v>
      </c>
      <c r="G70" s="18">
        <f t="shared" si="23"/>
        <v>4.4631592672952969E-2</v>
      </c>
      <c r="H70" s="18">
        <f t="shared" si="24"/>
        <v>4.465106625428223E-2</v>
      </c>
      <c r="I70" s="18">
        <f t="shared" si="25"/>
        <v>5.6340918537269857E-2</v>
      </c>
      <c r="J70" s="18">
        <f t="shared" si="26"/>
        <v>5.499730887802097E-2</v>
      </c>
      <c r="K70" s="18">
        <f t="shared" si="27"/>
        <v>4.9020204491940673E-2</v>
      </c>
      <c r="L70" s="18">
        <f t="shared" si="28"/>
        <v>1.545896786706669E-2</v>
      </c>
      <c r="M70" s="18">
        <f t="shared" si="29"/>
        <v>2.4549891044859662E-2</v>
      </c>
      <c r="N70" s="18">
        <f t="shared" si="30"/>
        <v>2.3984096214326275E-2</v>
      </c>
      <c r="O70" s="18">
        <f t="shared" si="31"/>
        <v>1.468477905730072E-2</v>
      </c>
      <c r="P70" s="18">
        <f t="shared" si="32"/>
        <v>2.5337996729969201E-2</v>
      </c>
      <c r="Q70" s="18">
        <f t="shared" si="33"/>
        <v>1.3910237844292676E-2</v>
      </c>
      <c r="R70" s="18">
        <f t="shared" si="34"/>
        <v>2.0421261450493011E-3</v>
      </c>
      <c r="S70" s="18">
        <f t="shared" si="35"/>
        <v>3.8900509089008044E-2</v>
      </c>
      <c r="T70" s="18">
        <f t="shared" si="36"/>
        <v>4.1448020674883887E-2</v>
      </c>
      <c r="U70" s="18">
        <f t="shared" si="37"/>
        <v>3.2432497877434519E-2</v>
      </c>
      <c r="V70" s="18">
        <f t="shared" si="38"/>
        <v>3.3647818937659092E-2</v>
      </c>
      <c r="W70" s="18">
        <f t="shared" si="39"/>
        <v>3.0456176630427809E-2</v>
      </c>
      <c r="X70" s="18">
        <f t="shared" si="40"/>
        <v>3.0456176630427809E-2</v>
      </c>
      <c r="Y70" s="18">
        <f t="shared" si="41"/>
        <v>2.0984434190123868E-2</v>
      </c>
      <c r="Z70" s="18">
        <f t="shared" si="42"/>
        <v>2.1164172388675059E-2</v>
      </c>
      <c r="AA70" s="18">
        <f t="shared" si="43"/>
        <v>2.0674516105128202E-2</v>
      </c>
      <c r="AB70" s="18">
        <f t="shared" si="56"/>
        <v>1.6811051866520439E-2</v>
      </c>
      <c r="AC70" s="18">
        <f t="shared" si="57"/>
        <v>2.2206790247919741E-2</v>
      </c>
      <c r="AD70" s="18">
        <f t="shared" si="58"/>
        <v>2.923041616471251E-2</v>
      </c>
      <c r="AE70" s="18">
        <f t="shared" si="47"/>
        <v>2.831984680726676E-2</v>
      </c>
      <c r="AF70" s="18">
        <f t="shared" si="48"/>
        <v>2.3466833541927412E-2</v>
      </c>
      <c r="AG70" s="18">
        <f t="shared" si="49"/>
        <v>2.3466833541927412E-2</v>
      </c>
      <c r="AH70" s="18">
        <f t="shared" si="50"/>
        <v>2.3466833541927412E-2</v>
      </c>
      <c r="AI70" s="18">
        <f t="shared" si="51"/>
        <v>2.3466833541927412E-2</v>
      </c>
      <c r="AJ70" s="18">
        <f t="shared" si="52"/>
        <v>2.4770006172818302E-2</v>
      </c>
      <c r="AK70" s="18">
        <f t="shared" si="53"/>
        <v>2.6851536501231909E-2</v>
      </c>
      <c r="AL70" s="18">
        <f t="shared" si="54"/>
        <v>2.2569966897381884E-2</v>
      </c>
      <c r="AM70" s="18">
        <f t="shared" si="55"/>
        <v>6.6445182724252485E-3</v>
      </c>
    </row>
    <row r="71" spans="1:39" ht="15" customHeight="1">
      <c r="A71" s="8" t="s">
        <v>28</v>
      </c>
      <c r="B71" s="10" t="s">
        <v>74</v>
      </c>
      <c r="C71" s="18">
        <f t="shared" si="19"/>
        <v>4.7209684666195031E-2</v>
      </c>
      <c r="D71" s="18">
        <f t="shared" si="20"/>
        <v>3.3441709242916867E-2</v>
      </c>
      <c r="E71" s="18">
        <f t="shared" si="21"/>
        <v>3.0581026603778642E-2</v>
      </c>
      <c r="F71" s="18">
        <f t="shared" si="22"/>
        <v>5.4068982709168177E-2</v>
      </c>
      <c r="G71" s="18">
        <f t="shared" si="23"/>
        <v>4.4631592672952969E-2</v>
      </c>
      <c r="H71" s="18">
        <f t="shared" si="24"/>
        <v>4.465106625428223E-2</v>
      </c>
      <c r="I71" s="18">
        <f t="shared" si="25"/>
        <v>5.6340918537269857E-2</v>
      </c>
      <c r="J71" s="18">
        <f t="shared" si="26"/>
        <v>5.499730887802097E-2</v>
      </c>
      <c r="K71" s="18">
        <f t="shared" si="27"/>
        <v>4.9020204491940673E-2</v>
      </c>
      <c r="L71" s="18">
        <f t="shared" si="28"/>
        <v>1.545896786706669E-2</v>
      </c>
      <c r="M71" s="18">
        <f t="shared" si="29"/>
        <v>2.4549891044859662E-2</v>
      </c>
      <c r="N71" s="18">
        <f t="shared" si="30"/>
        <v>2.3984096214326275E-2</v>
      </c>
      <c r="O71" s="18">
        <f t="shared" si="31"/>
        <v>1.468477905730072E-2</v>
      </c>
      <c r="P71" s="18">
        <f t="shared" si="32"/>
        <v>2.5337996729969201E-2</v>
      </c>
      <c r="Q71" s="18">
        <f t="shared" si="33"/>
        <v>1.3910237844292676E-2</v>
      </c>
      <c r="R71" s="18">
        <f t="shared" si="34"/>
        <v>2.0421261450493011E-3</v>
      </c>
      <c r="S71" s="18">
        <f t="shared" si="35"/>
        <v>3.8900509089008044E-2</v>
      </c>
      <c r="T71" s="18">
        <f t="shared" si="36"/>
        <v>4.1448020674883887E-2</v>
      </c>
      <c r="U71" s="18">
        <f t="shared" si="37"/>
        <v>3.2432497877434519E-2</v>
      </c>
      <c r="V71" s="18">
        <f t="shared" si="38"/>
        <v>3.3647818937659092E-2</v>
      </c>
      <c r="W71" s="18">
        <f t="shared" si="39"/>
        <v>3.0456176630427809E-2</v>
      </c>
      <c r="X71" s="18">
        <f t="shared" si="40"/>
        <v>3.0456176630427809E-2</v>
      </c>
      <c r="Y71" s="18">
        <f t="shared" si="41"/>
        <v>2.0984434190123868E-2</v>
      </c>
      <c r="Z71" s="18">
        <f t="shared" si="42"/>
        <v>2.1164172388675059E-2</v>
      </c>
      <c r="AA71" s="18">
        <f t="shared" si="43"/>
        <v>2.0674516105128202E-2</v>
      </c>
      <c r="AB71" s="18">
        <f t="shared" si="56"/>
        <v>1.6811051866520439E-2</v>
      </c>
      <c r="AC71" s="18">
        <f t="shared" si="57"/>
        <v>1.6655509073666648E-2</v>
      </c>
      <c r="AD71" s="18">
        <f t="shared" si="58"/>
        <v>2.1922812123534384E-2</v>
      </c>
      <c r="AE71" s="18">
        <f t="shared" si="47"/>
        <v>2.831984680726676E-2</v>
      </c>
      <c r="AF71" s="18">
        <f t="shared" si="48"/>
        <v>2.3466833541927412E-2</v>
      </c>
      <c r="AG71" s="18">
        <f t="shared" si="49"/>
        <v>2.3466833541927412E-2</v>
      </c>
      <c r="AH71" s="18">
        <f t="shared" si="50"/>
        <v>2.3466833541927412E-2</v>
      </c>
      <c r="AI71" s="18">
        <f t="shared" si="51"/>
        <v>2.3466833541927412E-2</v>
      </c>
      <c r="AJ71" s="18">
        <f t="shared" si="52"/>
        <v>2.4770006172818302E-2</v>
      </c>
      <c r="AK71" s="18">
        <f t="shared" si="53"/>
        <v>2.6851536501231909E-2</v>
      </c>
      <c r="AL71" s="18">
        <f t="shared" si="54"/>
        <v>2.2569966897381884E-2</v>
      </c>
      <c r="AM71" s="18">
        <f t="shared" si="55"/>
        <v>6.6445182724252485E-3</v>
      </c>
    </row>
    <row r="72" spans="1:39" ht="15" customHeight="1">
      <c r="A72" s="8" t="s">
        <v>29</v>
      </c>
      <c r="B72" s="10" t="s">
        <v>75</v>
      </c>
      <c r="C72" s="18">
        <f t="shared" si="19"/>
        <v>2.9506052916371896E-2</v>
      </c>
      <c r="D72" s="18">
        <f t="shared" si="20"/>
        <v>3.3441709242916867E-2</v>
      </c>
      <c r="E72" s="18">
        <f t="shared" si="21"/>
        <v>1.7202257521063514E-2</v>
      </c>
      <c r="F72" s="18">
        <f t="shared" si="22"/>
        <v>3.3793114193230112E-2</v>
      </c>
      <c r="G72" s="18">
        <f t="shared" si="23"/>
        <v>4.4631592672952969E-2</v>
      </c>
      <c r="H72" s="18">
        <f t="shared" si="24"/>
        <v>4.465106625428223E-2</v>
      </c>
      <c r="I72" s="18">
        <f t="shared" si="25"/>
        <v>5.6340918537269857E-2</v>
      </c>
      <c r="J72" s="18">
        <f t="shared" si="26"/>
        <v>5.499730887802097E-2</v>
      </c>
      <c r="K72" s="18">
        <f t="shared" si="27"/>
        <v>4.9020204491940673E-2</v>
      </c>
      <c r="L72" s="18">
        <f t="shared" si="28"/>
        <v>1.545896786706669E-2</v>
      </c>
      <c r="M72" s="18">
        <f t="shared" si="29"/>
        <v>2.4549891044859662E-2</v>
      </c>
      <c r="N72" s="18">
        <f t="shared" si="30"/>
        <v>2.3984096214326275E-2</v>
      </c>
      <c r="O72" s="18">
        <f t="shared" si="31"/>
        <v>1.468477905730072E-2</v>
      </c>
      <c r="P72" s="18">
        <f t="shared" si="32"/>
        <v>2.5337996729969201E-2</v>
      </c>
      <c r="Q72" s="18">
        <f t="shared" si="33"/>
        <v>1.3910237844292676E-2</v>
      </c>
      <c r="R72" s="18">
        <f t="shared" si="34"/>
        <v>2.0421261450493011E-3</v>
      </c>
      <c r="S72" s="18">
        <f t="shared" si="35"/>
        <v>3.8900509089008044E-2</v>
      </c>
      <c r="T72" s="18">
        <f t="shared" si="36"/>
        <v>4.1448020674883887E-2</v>
      </c>
      <c r="U72" s="18">
        <f t="shared" si="37"/>
        <v>3.2432497877434519E-2</v>
      </c>
      <c r="V72" s="18">
        <f t="shared" si="38"/>
        <v>3.3647818937659092E-2</v>
      </c>
      <c r="W72" s="18">
        <f t="shared" si="39"/>
        <v>3.0456176630427809E-2</v>
      </c>
      <c r="X72" s="18">
        <f t="shared" si="40"/>
        <v>3.0456176630427809E-2</v>
      </c>
      <c r="Y72" s="18">
        <f t="shared" si="41"/>
        <v>2.0984434190123868E-2</v>
      </c>
      <c r="Z72" s="18">
        <f t="shared" si="42"/>
        <v>2.1164172388675059E-2</v>
      </c>
      <c r="AA72" s="18">
        <f t="shared" si="43"/>
        <v>2.0674516105128202E-2</v>
      </c>
      <c r="AB72" s="18">
        <f t="shared" si="56"/>
        <v>1.6811051866520439E-2</v>
      </c>
      <c r="AC72" s="18">
        <f t="shared" si="57"/>
        <v>1.6655509073666648E-2</v>
      </c>
      <c r="AD72" s="18">
        <f t="shared" si="58"/>
        <v>1.6442520155654682E-2</v>
      </c>
      <c r="AE72" s="18">
        <f t="shared" si="47"/>
        <v>2.1239885105450072E-2</v>
      </c>
      <c r="AF72" s="18">
        <f t="shared" si="48"/>
        <v>2.3466833541927412E-2</v>
      </c>
      <c r="AG72" s="18">
        <f t="shared" si="49"/>
        <v>2.3466833541927412E-2</v>
      </c>
      <c r="AH72" s="18">
        <f t="shared" si="50"/>
        <v>2.3466833541927412E-2</v>
      </c>
      <c r="AI72" s="18">
        <f t="shared" si="51"/>
        <v>2.3466833541927412E-2</v>
      </c>
      <c r="AJ72" s="18">
        <f t="shared" si="52"/>
        <v>2.4770006172818302E-2</v>
      </c>
      <c r="AK72" s="18">
        <f t="shared" si="53"/>
        <v>2.6851536501231909E-2</v>
      </c>
      <c r="AL72" s="18">
        <f t="shared" si="54"/>
        <v>2.2569966897381884E-2</v>
      </c>
      <c r="AM72" s="18">
        <f t="shared" si="55"/>
        <v>6.6445182724252485E-3</v>
      </c>
    </row>
    <row r="73" spans="1:39" ht="15" customHeight="1">
      <c r="A73" s="8" t="s">
        <v>30</v>
      </c>
      <c r="B73" s="10" t="s">
        <v>76</v>
      </c>
      <c r="C73" s="18">
        <f t="shared" si="19"/>
        <v>2.9506052916371896E-2</v>
      </c>
      <c r="D73" s="18">
        <f t="shared" si="20"/>
        <v>3.4835113794705067E-2</v>
      </c>
      <c r="E73" s="18">
        <f t="shared" si="21"/>
        <v>1.1467884976416992E-2</v>
      </c>
      <c r="F73" s="18">
        <f t="shared" si="22"/>
        <v>3.3793114193230112E-2</v>
      </c>
      <c r="G73" s="18">
        <f t="shared" si="23"/>
        <v>2.1422736028296859E-2</v>
      </c>
      <c r="H73" s="18">
        <f t="shared" si="24"/>
        <v>3.3486625359443703E-2</v>
      </c>
      <c r="I73" s="18">
        <f t="shared" si="25"/>
        <v>4.6960155600814422E-2</v>
      </c>
      <c r="J73" s="18">
        <f t="shared" si="26"/>
        <v>4.5840256949830474E-2</v>
      </c>
      <c r="K73" s="18">
        <f t="shared" si="27"/>
        <v>4.0858340444032547E-2</v>
      </c>
      <c r="L73" s="18">
        <f t="shared" si="28"/>
        <v>2.5764302321450022E-2</v>
      </c>
      <c r="M73" s="18">
        <f t="shared" si="29"/>
        <v>2.6186550447850305E-2</v>
      </c>
      <c r="N73" s="18">
        <f t="shared" si="30"/>
        <v>4.263732731008163E-2</v>
      </c>
      <c r="O73" s="18">
        <f t="shared" si="31"/>
        <v>1.2237665518680536E-2</v>
      </c>
      <c r="P73" s="18">
        <f t="shared" si="32"/>
        <v>1.5202608005381455E-2</v>
      </c>
      <c r="Q73" s="18">
        <f t="shared" si="33"/>
        <v>1.1592196066383047E-2</v>
      </c>
      <c r="R73" s="18">
        <f t="shared" si="34"/>
        <v>2.0421261450493011E-3</v>
      </c>
      <c r="S73" s="18">
        <f t="shared" si="35"/>
        <v>3.1120407271206435E-2</v>
      </c>
      <c r="T73" s="18">
        <f t="shared" si="36"/>
        <v>3.3158416539907108E-2</v>
      </c>
      <c r="U73" s="18">
        <f t="shared" si="37"/>
        <v>2.5945998301947618E-2</v>
      </c>
      <c r="V73" s="18">
        <f t="shared" si="38"/>
        <v>2.8037045129804438E-2</v>
      </c>
      <c r="W73" s="18">
        <f t="shared" si="39"/>
        <v>2.9005157358106711E-2</v>
      </c>
      <c r="X73" s="18">
        <f t="shared" si="40"/>
        <v>2.9005157358106711E-2</v>
      </c>
      <c r="Y73" s="18">
        <f t="shared" si="41"/>
        <v>1.998467578978011E-2</v>
      </c>
      <c r="Z73" s="18">
        <f t="shared" si="42"/>
        <v>2.0155850747014613E-2</v>
      </c>
      <c r="AA73" s="18">
        <f t="shared" si="43"/>
        <v>1.9689523087833876E-2</v>
      </c>
      <c r="AB73" s="18">
        <f t="shared" si="56"/>
        <v>1.7931340362905362E-2</v>
      </c>
      <c r="AC73" s="18">
        <f t="shared" si="57"/>
        <v>1.7765432198335793E-2</v>
      </c>
      <c r="AD73" s="18">
        <f t="shared" si="58"/>
        <v>1.7538249698827509E-2</v>
      </c>
      <c r="AE73" s="18">
        <f t="shared" si="47"/>
        <v>1.6991908084360057E-2</v>
      </c>
      <c r="AF73" s="18">
        <f t="shared" si="48"/>
        <v>1.8773466833541929E-2</v>
      </c>
      <c r="AG73" s="18">
        <f t="shared" si="49"/>
        <v>1.8773466833541929E-2</v>
      </c>
      <c r="AH73" s="18">
        <f t="shared" si="50"/>
        <v>1.8773466833541929E-2</v>
      </c>
      <c r="AI73" s="18">
        <f t="shared" si="51"/>
        <v>1.8773466833541929E-2</v>
      </c>
      <c r="AJ73" s="18">
        <f t="shared" si="52"/>
        <v>9.9080024691273194E-3</v>
      </c>
      <c r="AK73" s="18">
        <f t="shared" si="53"/>
        <v>1.3425768250615954E-2</v>
      </c>
      <c r="AL73" s="18">
        <f t="shared" si="54"/>
        <v>2.7083960276858259E-2</v>
      </c>
      <c r="AM73" s="18">
        <f t="shared" si="55"/>
        <v>5.8139534883720929E-3</v>
      </c>
    </row>
    <row r="74" spans="1:39" ht="15" customHeight="1">
      <c r="A74" s="8" t="s">
        <v>31</v>
      </c>
      <c r="B74" s="10" t="s">
        <v>88</v>
      </c>
      <c r="C74" s="18">
        <f t="shared" si="19"/>
        <v>2.9506052916371896E-2</v>
      </c>
      <c r="D74" s="18">
        <f t="shared" si="20"/>
        <v>3.4835113794705067E-2</v>
      </c>
      <c r="E74" s="18">
        <f t="shared" si="21"/>
        <v>1.1467884976416992E-2</v>
      </c>
      <c r="F74" s="18">
        <f t="shared" si="22"/>
        <v>3.3793114193230112E-2</v>
      </c>
      <c r="G74" s="18">
        <f t="shared" si="23"/>
        <v>2.1422736028296859E-2</v>
      </c>
      <c r="H74" s="18">
        <f t="shared" si="24"/>
        <v>3.3486625359443703E-2</v>
      </c>
      <c r="I74" s="18">
        <f t="shared" si="25"/>
        <v>4.6960155600814422E-2</v>
      </c>
      <c r="J74" s="18">
        <f t="shared" si="26"/>
        <v>4.5840256949830474E-2</v>
      </c>
      <c r="K74" s="18">
        <f t="shared" si="27"/>
        <v>4.0858340444032547E-2</v>
      </c>
      <c r="L74" s="18">
        <f t="shared" si="28"/>
        <v>2.5764302321450022E-2</v>
      </c>
      <c r="M74" s="18">
        <f t="shared" si="29"/>
        <v>2.6186550447850305E-2</v>
      </c>
      <c r="N74" s="18">
        <f t="shared" si="30"/>
        <v>4.263732731008163E-2</v>
      </c>
      <c r="O74" s="18">
        <f t="shared" si="31"/>
        <v>1.2237665518680536E-2</v>
      </c>
      <c r="P74" s="18">
        <f t="shared" si="32"/>
        <v>1.5202608005381455E-2</v>
      </c>
      <c r="Q74" s="18">
        <f t="shared" si="33"/>
        <v>1.1592196066383047E-2</v>
      </c>
      <c r="R74" s="18">
        <f t="shared" si="34"/>
        <v>2.0421261450493011E-3</v>
      </c>
      <c r="S74" s="18">
        <f t="shared" si="35"/>
        <v>3.1120407271206435E-2</v>
      </c>
      <c r="T74" s="18">
        <f t="shared" si="36"/>
        <v>3.3158416539907108E-2</v>
      </c>
      <c r="U74" s="18">
        <f t="shared" si="37"/>
        <v>2.5945998301947618E-2</v>
      </c>
      <c r="V74" s="18">
        <f t="shared" si="38"/>
        <v>2.8037045129804438E-2</v>
      </c>
      <c r="W74" s="18">
        <f t="shared" si="39"/>
        <v>2.9005157358106711E-2</v>
      </c>
      <c r="X74" s="18">
        <f t="shared" si="40"/>
        <v>2.9005157358106711E-2</v>
      </c>
      <c r="Y74" s="18">
        <f t="shared" si="41"/>
        <v>1.998467578978011E-2</v>
      </c>
      <c r="Z74" s="18">
        <f t="shared" si="42"/>
        <v>2.0155850747014613E-2</v>
      </c>
      <c r="AA74" s="18">
        <f t="shared" si="43"/>
        <v>1.9689523087833876E-2</v>
      </c>
      <c r="AB74" s="18">
        <f t="shared" si="56"/>
        <v>1.7931340362905362E-2</v>
      </c>
      <c r="AC74" s="18">
        <f t="shared" si="57"/>
        <v>1.7765432198335793E-2</v>
      </c>
      <c r="AD74" s="18">
        <f t="shared" si="58"/>
        <v>1.7538249698827509E-2</v>
      </c>
      <c r="AE74" s="18">
        <f t="shared" si="47"/>
        <v>1.6991908084360057E-2</v>
      </c>
      <c r="AF74" s="18">
        <f t="shared" si="48"/>
        <v>1.8773466833541929E-2</v>
      </c>
      <c r="AG74" s="18">
        <f t="shared" si="49"/>
        <v>1.8773466833541929E-2</v>
      </c>
      <c r="AH74" s="18">
        <f t="shared" si="50"/>
        <v>1.8773466833541929E-2</v>
      </c>
      <c r="AI74" s="18">
        <f t="shared" si="51"/>
        <v>1.8773466833541929E-2</v>
      </c>
      <c r="AJ74" s="18">
        <f t="shared" si="52"/>
        <v>9.9080024691273194E-3</v>
      </c>
      <c r="AK74" s="18">
        <f t="shared" si="53"/>
        <v>1.3425768250615954E-2</v>
      </c>
      <c r="AL74" s="18">
        <f t="shared" si="54"/>
        <v>2.7083960276858259E-2</v>
      </c>
      <c r="AM74" s="18">
        <f t="shared" si="55"/>
        <v>5.8139534883720929E-3</v>
      </c>
    </row>
    <row r="75" spans="1:39" ht="15" customHeight="1">
      <c r="A75" s="8" t="s">
        <v>32</v>
      </c>
      <c r="B75" s="10" t="s">
        <v>77</v>
      </c>
      <c r="C75" s="18">
        <f t="shared" si="19"/>
        <v>2.9506052916371896E-2</v>
      </c>
      <c r="D75" s="18">
        <f t="shared" si="20"/>
        <v>3.4835113794705067E-2</v>
      </c>
      <c r="E75" s="18">
        <f t="shared" si="21"/>
        <v>1.1467884976416992E-2</v>
      </c>
      <c r="F75" s="18">
        <f t="shared" si="22"/>
        <v>3.3793114193230112E-2</v>
      </c>
      <c r="G75" s="18">
        <f t="shared" si="23"/>
        <v>2.1422736028296859E-2</v>
      </c>
      <c r="H75" s="18">
        <f t="shared" si="24"/>
        <v>3.3486625359443703E-2</v>
      </c>
      <c r="I75" s="18">
        <f t="shared" si="25"/>
        <v>4.6960155600814422E-2</v>
      </c>
      <c r="J75" s="18">
        <f t="shared" si="26"/>
        <v>4.5840256949830474E-2</v>
      </c>
      <c r="K75" s="18">
        <f t="shared" si="27"/>
        <v>4.0858340444032547E-2</v>
      </c>
      <c r="L75" s="18">
        <f t="shared" si="28"/>
        <v>2.5764302321450022E-2</v>
      </c>
      <c r="M75" s="18">
        <f t="shared" si="29"/>
        <v>2.6186550447850305E-2</v>
      </c>
      <c r="N75" s="18">
        <f t="shared" si="30"/>
        <v>4.263732731008163E-2</v>
      </c>
      <c r="O75" s="18">
        <f t="shared" si="31"/>
        <v>1.2237665518680536E-2</v>
      </c>
      <c r="P75" s="18">
        <f t="shared" si="32"/>
        <v>1.5202608005381455E-2</v>
      </c>
      <c r="Q75" s="18">
        <f t="shared" si="33"/>
        <v>1.1592196066383047E-2</v>
      </c>
      <c r="R75" s="18">
        <f t="shared" si="34"/>
        <v>2.0421261450493011E-3</v>
      </c>
      <c r="S75" s="18">
        <f t="shared" si="35"/>
        <v>3.1120407271206435E-2</v>
      </c>
      <c r="T75" s="18">
        <f t="shared" si="36"/>
        <v>3.3158416539907108E-2</v>
      </c>
      <c r="U75" s="18">
        <f t="shared" si="37"/>
        <v>2.5945998301947618E-2</v>
      </c>
      <c r="V75" s="18">
        <f t="shared" si="38"/>
        <v>2.8037045129804438E-2</v>
      </c>
      <c r="W75" s="18">
        <f t="shared" si="39"/>
        <v>2.9005157358106711E-2</v>
      </c>
      <c r="X75" s="18">
        <f t="shared" si="40"/>
        <v>2.9005157358106711E-2</v>
      </c>
      <c r="Y75" s="18">
        <f t="shared" si="41"/>
        <v>1.998467578978011E-2</v>
      </c>
      <c r="Z75" s="18">
        <f t="shared" si="42"/>
        <v>2.0155850747014613E-2</v>
      </c>
      <c r="AA75" s="18">
        <f t="shared" si="43"/>
        <v>1.9689523087833876E-2</v>
      </c>
      <c r="AB75" s="18">
        <f t="shared" si="56"/>
        <v>1.7931340362905362E-2</v>
      </c>
      <c r="AC75" s="18">
        <f t="shared" si="57"/>
        <v>1.7765432198335793E-2</v>
      </c>
      <c r="AD75" s="18">
        <f t="shared" si="58"/>
        <v>1.7538249698827509E-2</v>
      </c>
      <c r="AE75" s="18">
        <f t="shared" si="47"/>
        <v>1.6991908084360057E-2</v>
      </c>
      <c r="AF75" s="18">
        <f t="shared" si="48"/>
        <v>1.8773466833541929E-2</v>
      </c>
      <c r="AG75" s="18">
        <f t="shared" si="49"/>
        <v>1.8773466833541929E-2</v>
      </c>
      <c r="AH75" s="18">
        <f t="shared" si="50"/>
        <v>1.8773466833541929E-2</v>
      </c>
      <c r="AI75" s="18">
        <f t="shared" si="51"/>
        <v>1.8773466833541929E-2</v>
      </c>
      <c r="AJ75" s="18">
        <f t="shared" si="52"/>
        <v>9.9080024691273194E-3</v>
      </c>
      <c r="AK75" s="18">
        <f t="shared" si="53"/>
        <v>1.3425768250615954E-2</v>
      </c>
      <c r="AL75" s="18">
        <f t="shared" si="54"/>
        <v>2.7083960276858259E-2</v>
      </c>
      <c r="AM75" s="18">
        <f t="shared" si="55"/>
        <v>5.8139534883720929E-3</v>
      </c>
    </row>
    <row r="76" spans="1:39" ht="15" customHeight="1">
      <c r="A76" s="8" t="s">
        <v>33</v>
      </c>
      <c r="B76" s="10" t="s">
        <v>78</v>
      </c>
      <c r="C76" s="18">
        <f t="shared" si="19"/>
        <v>2.9506052916371896E-2</v>
      </c>
      <c r="D76" s="18">
        <f t="shared" si="20"/>
        <v>3.4835113794705067E-2</v>
      </c>
      <c r="E76" s="18">
        <f t="shared" si="21"/>
        <v>1.1467884976416992E-2</v>
      </c>
      <c r="F76" s="18">
        <f t="shared" si="22"/>
        <v>3.3793114193230112E-2</v>
      </c>
      <c r="G76" s="18">
        <f t="shared" si="23"/>
        <v>2.1422736028296859E-2</v>
      </c>
      <c r="H76" s="18">
        <f t="shared" si="24"/>
        <v>3.3486625359443703E-2</v>
      </c>
      <c r="I76" s="18">
        <f t="shared" si="25"/>
        <v>4.6960155600814422E-2</v>
      </c>
      <c r="J76" s="18">
        <f t="shared" si="26"/>
        <v>4.5840256949830474E-2</v>
      </c>
      <c r="K76" s="18">
        <f t="shared" si="27"/>
        <v>4.0858340444032547E-2</v>
      </c>
      <c r="L76" s="18">
        <f t="shared" si="28"/>
        <v>2.5764302321450022E-2</v>
      </c>
      <c r="M76" s="18">
        <f t="shared" si="29"/>
        <v>2.6186550447850305E-2</v>
      </c>
      <c r="N76" s="18">
        <f t="shared" si="30"/>
        <v>4.263732731008163E-2</v>
      </c>
      <c r="O76" s="18">
        <f t="shared" si="31"/>
        <v>1.2237665518680536E-2</v>
      </c>
      <c r="P76" s="18">
        <f t="shared" si="32"/>
        <v>1.5202608005381455E-2</v>
      </c>
      <c r="Q76" s="18">
        <f t="shared" si="33"/>
        <v>1.1592196066383047E-2</v>
      </c>
      <c r="R76" s="18">
        <f t="shared" si="34"/>
        <v>2.0421261450493011E-3</v>
      </c>
      <c r="S76" s="18">
        <f t="shared" si="35"/>
        <v>3.1120407271206435E-2</v>
      </c>
      <c r="T76" s="18">
        <f t="shared" si="36"/>
        <v>3.3158416539907108E-2</v>
      </c>
      <c r="U76" s="18">
        <f t="shared" si="37"/>
        <v>2.5945998301947618E-2</v>
      </c>
      <c r="V76" s="18">
        <f t="shared" si="38"/>
        <v>2.8037045129804438E-2</v>
      </c>
      <c r="W76" s="18">
        <f t="shared" si="39"/>
        <v>2.9005157358106711E-2</v>
      </c>
      <c r="X76" s="18">
        <f t="shared" si="40"/>
        <v>2.9005157358106711E-2</v>
      </c>
      <c r="Y76" s="18">
        <f t="shared" si="41"/>
        <v>1.998467578978011E-2</v>
      </c>
      <c r="Z76" s="18">
        <f t="shared" si="42"/>
        <v>2.0155850747014613E-2</v>
      </c>
      <c r="AA76" s="18">
        <f t="shared" si="43"/>
        <v>1.9689523087833876E-2</v>
      </c>
      <c r="AB76" s="18">
        <f t="shared" si="56"/>
        <v>1.7931340362905362E-2</v>
      </c>
      <c r="AC76" s="18">
        <f t="shared" si="57"/>
        <v>1.7765432198335793E-2</v>
      </c>
      <c r="AD76" s="18">
        <f t="shared" si="58"/>
        <v>1.7538249698827509E-2</v>
      </c>
      <c r="AE76" s="18">
        <f t="shared" si="47"/>
        <v>1.6991908084360057E-2</v>
      </c>
      <c r="AF76" s="18">
        <f t="shared" si="48"/>
        <v>1.8773466833541929E-2</v>
      </c>
      <c r="AG76" s="18">
        <f t="shared" si="49"/>
        <v>1.8773466833541929E-2</v>
      </c>
      <c r="AH76" s="18">
        <f t="shared" si="50"/>
        <v>1.8773466833541929E-2</v>
      </c>
      <c r="AI76" s="18">
        <f t="shared" si="51"/>
        <v>1.8773466833541929E-2</v>
      </c>
      <c r="AJ76" s="18">
        <f t="shared" si="52"/>
        <v>9.9080024691273194E-3</v>
      </c>
      <c r="AK76" s="18">
        <f t="shared" si="53"/>
        <v>1.3425768250615954E-2</v>
      </c>
      <c r="AL76" s="18">
        <f t="shared" si="54"/>
        <v>2.7083960276858259E-2</v>
      </c>
      <c r="AM76" s="18">
        <f t="shared" si="55"/>
        <v>5.8139534883720929E-3</v>
      </c>
    </row>
    <row r="77" spans="1:39" ht="15" customHeight="1">
      <c r="A77" s="8" t="s">
        <v>34</v>
      </c>
      <c r="B77" s="10" t="s">
        <v>79</v>
      </c>
      <c r="C77" s="18">
        <f t="shared" si="19"/>
        <v>1.9670701944247932E-2</v>
      </c>
      <c r="D77" s="18">
        <f t="shared" si="20"/>
        <v>2.0901068276823039E-2</v>
      </c>
      <c r="E77" s="18">
        <f t="shared" si="21"/>
        <v>3.0581026603778642E-2</v>
      </c>
      <c r="F77" s="18">
        <f t="shared" si="22"/>
        <v>2.2528742795486743E-2</v>
      </c>
      <c r="G77" s="18">
        <f t="shared" si="23"/>
        <v>1.785263706918119E-2</v>
      </c>
      <c r="H77" s="18">
        <f t="shared" si="24"/>
        <v>2.7906916408926393E-2</v>
      </c>
      <c r="I77" s="18">
        <f t="shared" si="25"/>
        <v>3.7568124480651534E-2</v>
      </c>
      <c r="J77" s="18">
        <f t="shared" si="26"/>
        <v>3.6672205559864376E-2</v>
      </c>
      <c r="K77" s="18">
        <f t="shared" si="27"/>
        <v>3.2686672355226036E-2</v>
      </c>
      <c r="L77" s="18">
        <f t="shared" si="28"/>
        <v>2.7481922476213352E-2</v>
      </c>
      <c r="M77" s="18">
        <f t="shared" si="29"/>
        <v>2.6186550447850305E-2</v>
      </c>
      <c r="N77" s="18">
        <f t="shared" si="30"/>
        <v>4.263732731008163E-2</v>
      </c>
      <c r="O77" s="18">
        <f t="shared" si="31"/>
        <v>1.9989186473168535E-2</v>
      </c>
      <c r="P77" s="18">
        <f t="shared" si="32"/>
        <v>2.5337996729969201E-2</v>
      </c>
      <c r="Q77" s="18">
        <f t="shared" si="33"/>
        <v>1.8934866985108233E-2</v>
      </c>
      <c r="R77" s="18">
        <f t="shared" si="34"/>
        <v>2.0421261450493011E-3</v>
      </c>
      <c r="S77" s="18">
        <f t="shared" si="35"/>
        <v>3.8900509089008044E-2</v>
      </c>
      <c r="T77" s="18">
        <f t="shared" si="36"/>
        <v>4.1448020674883887E-2</v>
      </c>
      <c r="U77" s="18">
        <f t="shared" si="37"/>
        <v>3.2432497877434519E-2</v>
      </c>
      <c r="V77" s="18">
        <f t="shared" si="38"/>
        <v>2.2429636103843551E-2</v>
      </c>
      <c r="W77" s="18">
        <f t="shared" si="39"/>
        <v>1.5227517269040161E-2</v>
      </c>
      <c r="X77" s="18">
        <f t="shared" si="40"/>
        <v>1.5227517269040161E-2</v>
      </c>
      <c r="Y77" s="18">
        <f t="shared" si="41"/>
        <v>1.0491823641839034E-2</v>
      </c>
      <c r="Z77" s="18">
        <f t="shared" si="42"/>
        <v>1.0581689371065532E-2</v>
      </c>
      <c r="AA77" s="18">
        <f t="shared" si="43"/>
        <v>1.0336870410232658E-2</v>
      </c>
      <c r="AB77" s="18">
        <f t="shared" si="56"/>
        <v>1.7931340362905362E-2</v>
      </c>
      <c r="AC77" s="18">
        <f t="shared" si="57"/>
        <v>1.7765432198335793E-2</v>
      </c>
      <c r="AD77" s="18">
        <f t="shared" si="58"/>
        <v>1.7538249698827509E-2</v>
      </c>
      <c r="AE77" s="18">
        <f t="shared" si="47"/>
        <v>1.6991908084360057E-2</v>
      </c>
      <c r="AF77" s="18">
        <f t="shared" si="48"/>
        <v>3.7546933667083858E-2</v>
      </c>
      <c r="AG77" s="18">
        <f t="shared" si="49"/>
        <v>3.7546933667083858E-2</v>
      </c>
      <c r="AH77" s="18">
        <f t="shared" si="50"/>
        <v>3.7546933667083858E-2</v>
      </c>
      <c r="AI77" s="18">
        <f t="shared" si="51"/>
        <v>3.7546933667083858E-2</v>
      </c>
      <c r="AJ77" s="18">
        <f t="shared" si="52"/>
        <v>1.9816004938254639E-2</v>
      </c>
      <c r="AK77" s="18">
        <f t="shared" si="53"/>
        <v>1.1188140208846628E-2</v>
      </c>
      <c r="AL77" s="18">
        <f t="shared" si="54"/>
        <v>1.2037315678603671E-2</v>
      </c>
      <c r="AM77" s="18">
        <f t="shared" si="55"/>
        <v>1.7441860465116279E-2</v>
      </c>
    </row>
    <row r="78" spans="1:39" ht="15" customHeight="1">
      <c r="A78" s="8" t="s">
        <v>35</v>
      </c>
      <c r="B78" s="10" t="s">
        <v>80</v>
      </c>
      <c r="C78" s="18">
        <f t="shared" si="19"/>
        <v>1.9670701944247932E-2</v>
      </c>
      <c r="D78" s="18">
        <f t="shared" si="20"/>
        <v>2.7868091035764049E-2</v>
      </c>
      <c r="E78" s="18">
        <f t="shared" si="21"/>
        <v>1.5290513301889321E-2</v>
      </c>
      <c r="F78" s="18">
        <f t="shared" si="22"/>
        <v>2.2528742795486743E-2</v>
      </c>
      <c r="G78" s="18">
        <f t="shared" si="23"/>
        <v>8.9263185345905948E-3</v>
      </c>
      <c r="H78" s="18">
        <f t="shared" si="24"/>
        <v>7.4418443757137045E-3</v>
      </c>
      <c r="I78" s="18">
        <f t="shared" si="25"/>
        <v>3.7568124480651534E-2</v>
      </c>
      <c r="J78" s="18">
        <f t="shared" si="26"/>
        <v>3.6672205559864376E-2</v>
      </c>
      <c r="K78" s="18">
        <f t="shared" si="27"/>
        <v>3.2686672355226036E-2</v>
      </c>
      <c r="L78" s="18">
        <f t="shared" si="28"/>
        <v>2.0611441857160018E-2</v>
      </c>
      <c r="M78" s="18">
        <f t="shared" si="29"/>
        <v>1.963991283588773E-2</v>
      </c>
      <c r="N78" s="18">
        <f t="shared" si="30"/>
        <v>3.1977995482561222E-2</v>
      </c>
      <c r="O78" s="18">
        <f t="shared" si="31"/>
        <v>1.7132731726152751E-2</v>
      </c>
      <c r="P78" s="18">
        <f t="shared" si="32"/>
        <v>2.0270397383975361E-2</v>
      </c>
      <c r="Q78" s="18">
        <f t="shared" si="33"/>
        <v>1.6229074492936264E-2</v>
      </c>
      <c r="R78" s="18">
        <f t="shared" si="34"/>
        <v>2.0421261450493011E-3</v>
      </c>
      <c r="S78" s="18">
        <f t="shared" si="35"/>
        <v>3.8900509089008044E-2</v>
      </c>
      <c r="T78" s="18">
        <f t="shared" si="36"/>
        <v>4.1448020674883887E-2</v>
      </c>
      <c r="U78" s="18">
        <f t="shared" si="37"/>
        <v>3.2432497877434519E-2</v>
      </c>
      <c r="V78" s="18">
        <f t="shared" si="38"/>
        <v>2.2429636103843551E-2</v>
      </c>
      <c r="W78" s="18">
        <f t="shared" si="39"/>
        <v>1.0151805075337349E-2</v>
      </c>
      <c r="X78" s="18">
        <f t="shared" si="40"/>
        <v>1.0151805075337349E-2</v>
      </c>
      <c r="Y78" s="18">
        <f t="shared" si="41"/>
        <v>6.9946365264230382E-3</v>
      </c>
      <c r="Z78" s="18">
        <f t="shared" si="42"/>
        <v>7.0545477614551138E-3</v>
      </c>
      <c r="AA78" s="18">
        <f t="shared" si="43"/>
        <v>6.8913330807418571E-3</v>
      </c>
      <c r="AB78" s="18">
        <f t="shared" si="56"/>
        <v>1.1207087726815852E-2</v>
      </c>
      <c r="AC78" s="18">
        <f t="shared" si="57"/>
        <v>1.110339512395987E-2</v>
      </c>
      <c r="AD78" s="18">
        <f t="shared" si="58"/>
        <v>1.0961406061767192E-2</v>
      </c>
      <c r="AE78" s="18">
        <f t="shared" si="47"/>
        <v>1.0619942552725036E-2</v>
      </c>
      <c r="AF78" s="18">
        <f t="shared" si="48"/>
        <v>1.8773466833541929E-2</v>
      </c>
      <c r="AG78" s="18">
        <f t="shared" si="49"/>
        <v>1.8773466833541929E-2</v>
      </c>
      <c r="AH78" s="18">
        <f t="shared" si="50"/>
        <v>1.8773466833541929E-2</v>
      </c>
      <c r="AI78" s="18">
        <f t="shared" si="51"/>
        <v>1.8773466833541929E-2</v>
      </c>
      <c r="AJ78" s="18">
        <f t="shared" si="52"/>
        <v>2.3780157132190855E-2</v>
      </c>
      <c r="AK78" s="18">
        <f t="shared" si="53"/>
        <v>1.3425768250615954E-2</v>
      </c>
      <c r="AL78" s="18">
        <f t="shared" si="54"/>
        <v>6.0186578393018357E-3</v>
      </c>
      <c r="AM78" s="18">
        <f t="shared" si="55"/>
        <v>5.8139534883720929E-3</v>
      </c>
    </row>
    <row r="79" spans="1:39" ht="15" customHeight="1">
      <c r="A79" s="8" t="s">
        <v>36</v>
      </c>
      <c r="B79" s="10" t="s">
        <v>81</v>
      </c>
      <c r="C79" s="18">
        <f t="shared" si="19"/>
        <v>3.5410804580104281E-2</v>
      </c>
      <c r="D79" s="18">
        <f t="shared" si="20"/>
        <v>3.4835113794705067E-2</v>
      </c>
      <c r="E79" s="18">
        <f t="shared" si="21"/>
        <v>4.5871539905667967E-2</v>
      </c>
      <c r="F79" s="18">
        <f t="shared" si="22"/>
        <v>4.0555792611137245E-2</v>
      </c>
      <c r="G79" s="18">
        <f t="shared" si="23"/>
        <v>2.3803516092241583E-2</v>
      </c>
      <c r="H79" s="18">
        <f t="shared" si="24"/>
        <v>4.465106625428223E-2</v>
      </c>
      <c r="I79" s="18">
        <f t="shared" si="25"/>
        <v>3.7568124480651534E-2</v>
      </c>
      <c r="J79" s="18">
        <f t="shared" si="26"/>
        <v>3.6672205559864376E-2</v>
      </c>
      <c r="K79" s="18">
        <f t="shared" si="27"/>
        <v>3.2686672355226036E-2</v>
      </c>
      <c r="L79" s="18">
        <f t="shared" si="28"/>
        <v>3.4352403095266694E-2</v>
      </c>
      <c r="M79" s="18">
        <f t="shared" si="29"/>
        <v>3.2733188059812887E-2</v>
      </c>
      <c r="N79" s="18">
        <f t="shared" si="30"/>
        <v>5.3296659137602037E-2</v>
      </c>
      <c r="O79" s="18">
        <f t="shared" si="31"/>
        <v>1.7132731726152751E-2</v>
      </c>
      <c r="P79" s="18">
        <f t="shared" si="32"/>
        <v>1.5202608005381455E-2</v>
      </c>
      <c r="Q79" s="18">
        <f t="shared" si="33"/>
        <v>1.6229074492936264E-2</v>
      </c>
      <c r="R79" s="18">
        <f t="shared" si="34"/>
        <v>2.0421261450493011E-3</v>
      </c>
      <c r="S79" s="18">
        <f t="shared" si="35"/>
        <v>1.9450254544504022E-2</v>
      </c>
      <c r="T79" s="18">
        <f t="shared" si="36"/>
        <v>2.0724010337441943E-2</v>
      </c>
      <c r="U79" s="18">
        <f t="shared" si="37"/>
        <v>1.6216248938717259E-2</v>
      </c>
      <c r="V79" s="18">
        <f t="shared" si="38"/>
        <v>2.8037045129804438E-2</v>
      </c>
      <c r="W79" s="18">
        <f t="shared" si="39"/>
        <v>1.3535740100449799E-2</v>
      </c>
      <c r="X79" s="18">
        <f t="shared" si="40"/>
        <v>1.3535740100449799E-2</v>
      </c>
      <c r="Y79" s="18">
        <f t="shared" si="41"/>
        <v>9.3261820352307165E-3</v>
      </c>
      <c r="Z79" s="18">
        <f t="shared" si="42"/>
        <v>9.4060636819401511E-3</v>
      </c>
      <c r="AA79" s="18">
        <f t="shared" si="43"/>
        <v>9.1884441076558084E-3</v>
      </c>
      <c r="AB79" s="18">
        <f t="shared" si="56"/>
        <v>1.7931340362905362E-2</v>
      </c>
      <c r="AC79" s="18">
        <f t="shared" si="57"/>
        <v>1.7765432198335793E-2</v>
      </c>
      <c r="AD79" s="18">
        <f t="shared" si="58"/>
        <v>1.7538249698827509E-2</v>
      </c>
      <c r="AE79" s="18">
        <f t="shared" si="47"/>
        <v>1.6991908084360057E-2</v>
      </c>
      <c r="AF79" s="18">
        <f t="shared" si="48"/>
        <v>1.251564455569462E-2</v>
      </c>
      <c r="AG79" s="18">
        <f t="shared" si="49"/>
        <v>1.251564455569462E-2</v>
      </c>
      <c r="AH79" s="18">
        <f t="shared" si="50"/>
        <v>1.251564455569462E-2</v>
      </c>
      <c r="AI79" s="18">
        <f t="shared" si="51"/>
        <v>1.251564455569462E-2</v>
      </c>
      <c r="AJ79" s="18">
        <f t="shared" si="52"/>
        <v>2.9722521281317898E-2</v>
      </c>
      <c r="AK79" s="18">
        <f t="shared" si="53"/>
        <v>4.0281332885136377E-2</v>
      </c>
      <c r="AL79" s="18">
        <f t="shared" si="54"/>
        <v>1.8055973517905506E-2</v>
      </c>
      <c r="AM79" s="18">
        <f t="shared" si="55"/>
        <v>1.1627906976744186E-2</v>
      </c>
    </row>
    <row r="80" spans="1:39" ht="15" customHeight="1">
      <c r="A80" s="8" t="s">
        <v>37</v>
      </c>
      <c r="B80" s="10" t="s">
        <v>89</v>
      </c>
      <c r="C80" s="18">
        <f t="shared" si="19"/>
        <v>3.5410804580104281E-2</v>
      </c>
      <c r="D80" s="18">
        <f t="shared" si="20"/>
        <v>2.0901068276823039E-2</v>
      </c>
      <c r="E80" s="18">
        <f t="shared" si="21"/>
        <v>4.5871539905667967E-2</v>
      </c>
      <c r="F80" s="18">
        <f t="shared" si="22"/>
        <v>4.0555792611137245E-2</v>
      </c>
      <c r="G80" s="18">
        <f t="shared" si="23"/>
        <v>4.9986384066026006E-2</v>
      </c>
      <c r="H80" s="18">
        <f t="shared" si="24"/>
        <v>3.5720853003425784E-2</v>
      </c>
      <c r="I80" s="18">
        <f t="shared" si="25"/>
        <v>7.5136248961303068E-2</v>
      </c>
      <c r="J80" s="18">
        <f t="shared" si="26"/>
        <v>7.3344411119728753E-2</v>
      </c>
      <c r="K80" s="18">
        <f t="shared" si="27"/>
        <v>6.5373344710452072E-2</v>
      </c>
      <c r="L80" s="18">
        <f t="shared" si="28"/>
        <v>4.1222883714320036E-2</v>
      </c>
      <c r="M80" s="18">
        <f t="shared" si="29"/>
        <v>3.9279825671775459E-2</v>
      </c>
      <c r="N80" s="18">
        <f t="shared" si="30"/>
        <v>6.3955990965122445E-2</v>
      </c>
      <c r="O80" s="18">
        <f t="shared" si="31"/>
        <v>0.10277583518987854</v>
      </c>
      <c r="P80" s="18">
        <f t="shared" si="32"/>
        <v>3.5471865227010867E-2</v>
      </c>
      <c r="Q80" s="18">
        <f t="shared" si="33"/>
        <v>9.7354975962425122E-2</v>
      </c>
      <c r="R80" s="18">
        <f t="shared" si="34"/>
        <v>8.1685045801972046E-3</v>
      </c>
      <c r="S80" s="18">
        <f t="shared" si="35"/>
        <v>3.6304721501640734E-2</v>
      </c>
      <c r="T80" s="18">
        <f t="shared" si="36"/>
        <v>3.8682240480526264E-2</v>
      </c>
      <c r="U80" s="18">
        <f t="shared" si="37"/>
        <v>3.0268313464707909E-2</v>
      </c>
      <c r="V80" s="18">
        <f t="shared" si="38"/>
        <v>3.9253825873019864E-2</v>
      </c>
      <c r="W80" s="18">
        <f t="shared" si="39"/>
        <v>2.9005157358106711E-2</v>
      </c>
      <c r="X80" s="18">
        <f t="shared" si="40"/>
        <v>2.9005157358106711E-2</v>
      </c>
      <c r="Y80" s="18">
        <f t="shared" si="41"/>
        <v>1.998467578978011E-2</v>
      </c>
      <c r="Z80" s="18">
        <f t="shared" si="42"/>
        <v>2.0155850747014613E-2</v>
      </c>
      <c r="AA80" s="18">
        <f t="shared" si="43"/>
        <v>1.9689523087833876E-2</v>
      </c>
      <c r="AB80" s="18">
        <f t="shared" si="56"/>
        <v>0.15685217252366482</v>
      </c>
      <c r="AC80" s="18">
        <f t="shared" si="57"/>
        <v>0.15540091146199958</v>
      </c>
      <c r="AD80" s="18">
        <f t="shared" si="58"/>
        <v>0.15341366076651075</v>
      </c>
      <c r="AE80" s="18">
        <f t="shared" si="47"/>
        <v>0.14863460535654355</v>
      </c>
      <c r="AF80" s="18">
        <f t="shared" si="48"/>
        <v>0.15018773466833543</v>
      </c>
      <c r="AG80" s="18">
        <f t="shared" si="49"/>
        <v>0.15018773466833543</v>
      </c>
      <c r="AH80" s="18">
        <f t="shared" si="50"/>
        <v>0.15018773466833543</v>
      </c>
      <c r="AI80" s="18">
        <f t="shared" si="51"/>
        <v>0.15018773466833543</v>
      </c>
      <c r="AJ80" s="18">
        <f t="shared" si="52"/>
        <v>5.2842679835345706E-2</v>
      </c>
      <c r="AK80" s="18">
        <f t="shared" si="53"/>
        <v>0.10740614600492764</v>
      </c>
      <c r="AL80" s="18">
        <f t="shared" si="54"/>
        <v>7.2223894071622025E-2</v>
      </c>
      <c r="AM80" s="18">
        <f t="shared" si="55"/>
        <v>4.6511627906976744E-2</v>
      </c>
    </row>
    <row r="84" spans="1:4" ht="15" customHeight="1">
      <c r="A84" s="14" t="s">
        <v>82</v>
      </c>
      <c r="B84" s="14" t="s">
        <v>83</v>
      </c>
      <c r="C84" s="23" t="s">
        <v>85</v>
      </c>
      <c r="D84" s="23"/>
    </row>
    <row r="85" spans="1:4" ht="15" customHeight="1">
      <c r="A85" s="8" t="s">
        <v>1</v>
      </c>
      <c r="B85" s="10" t="s">
        <v>48</v>
      </c>
      <c r="C85" s="22">
        <f t="shared" ref="C85:C121" si="59">+GEOMEAN(C44:AM44)</f>
        <v>1.2425450147848537E-2</v>
      </c>
      <c r="D85" s="22"/>
    </row>
    <row r="86" spans="1:4" ht="15" customHeight="1">
      <c r="A86" s="8" t="s">
        <v>2</v>
      </c>
      <c r="B86" s="10" t="s">
        <v>49</v>
      </c>
      <c r="C86" s="22">
        <f t="shared" si="59"/>
        <v>3.4054553860781385E-2</v>
      </c>
      <c r="D86" s="22"/>
    </row>
    <row r="87" spans="1:4" ht="15" customHeight="1">
      <c r="A87" s="8" t="s">
        <v>3</v>
      </c>
      <c r="B87" s="10" t="s">
        <v>50</v>
      </c>
      <c r="C87" s="22">
        <f t="shared" si="59"/>
        <v>2.0577519720305779E-2</v>
      </c>
      <c r="D87" s="22"/>
    </row>
    <row r="88" spans="1:4" ht="15" customHeight="1">
      <c r="A88" s="8" t="s">
        <v>4</v>
      </c>
      <c r="B88" s="10" t="s">
        <v>87</v>
      </c>
      <c r="C88" s="22">
        <f t="shared" si="59"/>
        <v>1.3361452605577931E-2</v>
      </c>
      <c r="D88" s="22"/>
    </row>
    <row r="89" spans="1:4" ht="15" customHeight="1">
      <c r="A89" s="8" t="s">
        <v>5</v>
      </c>
      <c r="B89" s="10" t="s">
        <v>51</v>
      </c>
      <c r="C89" s="22">
        <f t="shared" si="59"/>
        <v>3.0761414098246665E-2</v>
      </c>
      <c r="D89" s="22"/>
    </row>
    <row r="90" spans="1:4" ht="15" customHeight="1">
      <c r="A90" s="8" t="s">
        <v>6</v>
      </c>
      <c r="B90" s="10" t="s">
        <v>52</v>
      </c>
      <c r="C90" s="22">
        <f t="shared" si="59"/>
        <v>1.9671142466467759E-2</v>
      </c>
      <c r="D90" s="22"/>
    </row>
    <row r="91" spans="1:4" ht="15" customHeight="1">
      <c r="A91" s="8" t="s">
        <v>7</v>
      </c>
      <c r="B91" s="10" t="s">
        <v>53</v>
      </c>
      <c r="C91" s="22">
        <f t="shared" si="59"/>
        <v>1.0696973479145782E-2</v>
      </c>
      <c r="D91" s="22"/>
    </row>
    <row r="92" spans="1:4" ht="15" customHeight="1">
      <c r="A92" s="8" t="s">
        <v>8</v>
      </c>
      <c r="B92" s="10" t="s">
        <v>54</v>
      </c>
      <c r="C92" s="22">
        <f t="shared" si="59"/>
        <v>1.0083504651271002E-2</v>
      </c>
      <c r="D92" s="22"/>
    </row>
    <row r="93" spans="1:4" ht="15" customHeight="1">
      <c r="A93" s="8" t="s">
        <v>9</v>
      </c>
      <c r="B93" s="10" t="s">
        <v>55</v>
      </c>
      <c r="C93" s="22">
        <f t="shared" si="59"/>
        <v>7.980853875133833E-3</v>
      </c>
      <c r="D93" s="22"/>
    </row>
    <row r="94" spans="1:4" ht="15" customHeight="1">
      <c r="A94" s="8" t="s">
        <v>10</v>
      </c>
      <c r="B94" s="10" t="s">
        <v>56</v>
      </c>
      <c r="C94" s="22">
        <f t="shared" si="59"/>
        <v>1.6498731405512425E-2</v>
      </c>
      <c r="D94" s="22"/>
    </row>
    <row r="95" spans="1:4" ht="15" customHeight="1">
      <c r="A95" s="8" t="s">
        <v>11</v>
      </c>
      <c r="B95" s="10" t="s">
        <v>57</v>
      </c>
      <c r="C95" s="22">
        <f t="shared" si="59"/>
        <v>1.6513387815137257E-2</v>
      </c>
      <c r="D95" s="22"/>
    </row>
    <row r="96" spans="1:4" ht="15" customHeight="1">
      <c r="A96" s="8" t="s">
        <v>12</v>
      </c>
      <c r="B96" s="10" t="s">
        <v>58</v>
      </c>
      <c r="C96" s="22">
        <f t="shared" si="59"/>
        <v>2.6402107188330547E-2</v>
      </c>
      <c r="D96" s="22"/>
    </row>
    <row r="97" spans="1:4" ht="15" customHeight="1">
      <c r="A97" s="8" t="s">
        <v>13</v>
      </c>
      <c r="B97" s="10" t="s">
        <v>59</v>
      </c>
      <c r="C97" s="22">
        <f t="shared" si="59"/>
        <v>1.5769853066141603E-2</v>
      </c>
      <c r="D97" s="22"/>
    </row>
    <row r="98" spans="1:4" ht="15" customHeight="1">
      <c r="A98" s="8" t="s">
        <v>14</v>
      </c>
      <c r="B98" s="10" t="s">
        <v>60</v>
      </c>
      <c r="C98" s="22">
        <f t="shared" si="59"/>
        <v>3.6453375223944241E-2</v>
      </c>
      <c r="D98" s="22"/>
    </row>
    <row r="99" spans="1:4" ht="15" customHeight="1">
      <c r="A99" s="8" t="s">
        <v>15</v>
      </c>
      <c r="B99" s="10" t="s">
        <v>61</v>
      </c>
      <c r="C99" s="22">
        <f t="shared" si="59"/>
        <v>1.518937225860857E-2</v>
      </c>
      <c r="D99" s="22"/>
    </row>
    <row r="100" spans="1:4" ht="15" customHeight="1">
      <c r="A100" s="8" t="s">
        <v>16</v>
      </c>
      <c r="B100" s="10" t="s">
        <v>62</v>
      </c>
      <c r="C100" s="22">
        <f t="shared" si="59"/>
        <v>3.3061438585784989E-2</v>
      </c>
      <c r="D100" s="22"/>
    </row>
    <row r="101" spans="1:4" ht="15" customHeight="1">
      <c r="A101" s="8" t="s">
        <v>17</v>
      </c>
      <c r="B101" s="10" t="s">
        <v>63</v>
      </c>
      <c r="C101" s="22">
        <f t="shared" si="59"/>
        <v>1.3192798194402061E-2</v>
      </c>
      <c r="D101" s="22"/>
    </row>
    <row r="102" spans="1:4" ht="15" customHeight="1">
      <c r="A102" s="8" t="s">
        <v>18</v>
      </c>
      <c r="B102" s="10" t="s">
        <v>64</v>
      </c>
      <c r="C102" s="22">
        <f t="shared" si="59"/>
        <v>1.4084765048541732E-2</v>
      </c>
      <c r="D102" s="22"/>
    </row>
    <row r="103" spans="1:4" ht="15" customHeight="1">
      <c r="A103" s="8" t="s">
        <v>19</v>
      </c>
      <c r="B103" s="10" t="s">
        <v>65</v>
      </c>
      <c r="C103" s="22">
        <f t="shared" si="59"/>
        <v>1.112228790278696E-2</v>
      </c>
      <c r="D103" s="22"/>
    </row>
    <row r="104" spans="1:4" ht="15" customHeight="1">
      <c r="A104" s="8" t="s">
        <v>20</v>
      </c>
      <c r="B104" s="10" t="s">
        <v>66</v>
      </c>
      <c r="C104" s="22">
        <f t="shared" si="59"/>
        <v>9.5163832498986363E-3</v>
      </c>
      <c r="D104" s="22"/>
    </row>
    <row r="105" spans="1:4" ht="15" customHeight="1">
      <c r="A105" s="8" t="s">
        <v>21</v>
      </c>
      <c r="B105" s="10" t="s">
        <v>67</v>
      </c>
      <c r="C105" s="22">
        <f t="shared" si="59"/>
        <v>3.4710200511586652E-2</v>
      </c>
      <c r="D105" s="22"/>
    </row>
    <row r="106" spans="1:4" ht="15" customHeight="1">
      <c r="A106" s="8" t="s">
        <v>22</v>
      </c>
      <c r="B106" s="10" t="s">
        <v>68</v>
      </c>
      <c r="C106" s="22">
        <f t="shared" si="59"/>
        <v>3.4710200511586652E-2</v>
      </c>
      <c r="D106" s="22"/>
    </row>
    <row r="107" spans="1:4" ht="15" customHeight="1">
      <c r="A107" s="8" t="s">
        <v>23</v>
      </c>
      <c r="B107" s="10" t="s">
        <v>69</v>
      </c>
      <c r="C107" s="22">
        <f t="shared" si="59"/>
        <v>3.0677445156968054E-2</v>
      </c>
      <c r="D107" s="22"/>
    </row>
    <row r="108" spans="1:4" ht="15" customHeight="1">
      <c r="A108" s="8" t="s">
        <v>24</v>
      </c>
      <c r="B108" s="10" t="s">
        <v>70</v>
      </c>
      <c r="C108" s="22">
        <f t="shared" si="59"/>
        <v>3.1080311916264824E-2</v>
      </c>
      <c r="D108" s="22"/>
    </row>
    <row r="109" spans="1:4" ht="15" customHeight="1">
      <c r="A109" s="8" t="s">
        <v>25</v>
      </c>
      <c r="B109" s="10" t="s">
        <v>71</v>
      </c>
      <c r="C109" s="22">
        <f t="shared" si="59"/>
        <v>3.0237710755623259E-2</v>
      </c>
      <c r="D109" s="22"/>
    </row>
    <row r="110" spans="1:4" ht="15" customHeight="1">
      <c r="A110" s="8" t="s">
        <v>26</v>
      </c>
      <c r="B110" s="10" t="s">
        <v>72</v>
      </c>
      <c r="C110" s="22">
        <f t="shared" si="59"/>
        <v>2.5593936057941333E-2</v>
      </c>
      <c r="D110" s="22"/>
    </row>
    <row r="111" spans="1:4" ht="15" customHeight="1">
      <c r="A111" s="8" t="s">
        <v>27</v>
      </c>
      <c r="B111" s="10" t="s">
        <v>73</v>
      </c>
      <c r="C111" s="22">
        <f t="shared" si="59"/>
        <v>2.547676762493576E-2</v>
      </c>
      <c r="D111" s="22"/>
    </row>
    <row r="112" spans="1:4" ht="15" customHeight="1">
      <c r="A112" s="8" t="s">
        <v>28</v>
      </c>
      <c r="B112" s="10" t="s">
        <v>74</v>
      </c>
      <c r="C112" s="22">
        <f t="shared" si="59"/>
        <v>2.5083675517013976E-2</v>
      </c>
      <c r="D112" s="22"/>
    </row>
    <row r="113" spans="1:4" ht="15" customHeight="1">
      <c r="A113" s="8" t="s">
        <v>29</v>
      </c>
      <c r="B113" s="10" t="s">
        <v>75</v>
      </c>
      <c r="C113" s="22">
        <f t="shared" si="59"/>
        <v>2.3705622159782145E-2</v>
      </c>
      <c r="D113" s="22"/>
    </row>
    <row r="114" spans="1:4" ht="15" customHeight="1">
      <c r="A114" s="8" t="s">
        <v>30</v>
      </c>
      <c r="B114" s="10" t="s">
        <v>76</v>
      </c>
      <c r="C114" s="22">
        <f t="shared" si="59"/>
        <v>2.0577369293178858E-2</v>
      </c>
      <c r="D114" s="22"/>
    </row>
    <row r="115" spans="1:4" ht="15" customHeight="1">
      <c r="A115" s="8" t="s">
        <v>31</v>
      </c>
      <c r="B115" s="10" t="s">
        <v>88</v>
      </c>
      <c r="C115" s="22">
        <f t="shared" si="59"/>
        <v>2.0577369293178858E-2</v>
      </c>
      <c r="D115" s="22"/>
    </row>
    <row r="116" spans="1:4" ht="15" customHeight="1">
      <c r="A116" s="8" t="s">
        <v>32</v>
      </c>
      <c r="B116" s="10" t="s">
        <v>77</v>
      </c>
      <c r="C116" s="22">
        <f t="shared" si="59"/>
        <v>2.0577369293178858E-2</v>
      </c>
      <c r="D116" s="22"/>
    </row>
    <row r="117" spans="1:4" ht="15" customHeight="1">
      <c r="A117" s="8" t="s">
        <v>33</v>
      </c>
      <c r="B117" s="10" t="s">
        <v>78</v>
      </c>
      <c r="C117" s="22">
        <f t="shared" si="59"/>
        <v>2.0577369293178858E-2</v>
      </c>
      <c r="D117" s="22"/>
    </row>
    <row r="118" spans="1:4" ht="15" customHeight="1">
      <c r="A118" s="8" t="s">
        <v>34</v>
      </c>
      <c r="B118" s="10" t="s">
        <v>79</v>
      </c>
      <c r="C118" s="22">
        <f t="shared" si="59"/>
        <v>2.1128147704568924E-2</v>
      </c>
      <c r="D118" s="22"/>
    </row>
    <row r="119" spans="1:4" ht="15" customHeight="1">
      <c r="A119" s="8" t="s">
        <v>35</v>
      </c>
      <c r="B119" s="10" t="s">
        <v>80</v>
      </c>
      <c r="C119" s="22">
        <f t="shared" si="59"/>
        <v>1.5308260753044506E-2</v>
      </c>
      <c r="D119" s="22"/>
    </row>
    <row r="120" spans="1:4" ht="15" customHeight="1">
      <c r="A120" s="8" t="s">
        <v>36</v>
      </c>
      <c r="B120" s="10" t="s">
        <v>81</v>
      </c>
      <c r="C120" s="22">
        <f t="shared" si="59"/>
        <v>1.9772719705774221E-2</v>
      </c>
      <c r="D120" s="22"/>
    </row>
    <row r="121" spans="1:4" ht="15" customHeight="1">
      <c r="A121" s="8" t="s">
        <v>37</v>
      </c>
      <c r="B121" s="10" t="s">
        <v>89</v>
      </c>
      <c r="C121" s="22">
        <f t="shared" si="59"/>
        <v>5.4352449070948168E-2</v>
      </c>
      <c r="D121" s="22"/>
    </row>
    <row r="123" spans="1:4" ht="15" customHeight="1">
      <c r="A123" s="21" t="s">
        <v>86</v>
      </c>
      <c r="B123" s="21"/>
      <c r="C123" s="21"/>
      <c r="D123" s="21"/>
    </row>
    <row r="124" spans="1:4" ht="15" customHeight="1">
      <c r="A124" s="14" t="s">
        <v>82</v>
      </c>
      <c r="B124" s="14" t="s">
        <v>83</v>
      </c>
      <c r="C124" s="19" t="s">
        <v>85</v>
      </c>
      <c r="D124" s="19"/>
    </row>
    <row r="125" spans="1:4" ht="15" customHeight="1">
      <c r="A125" s="8" t="s">
        <v>37</v>
      </c>
      <c r="B125" s="10" t="s">
        <v>89</v>
      </c>
      <c r="C125" s="20">
        <v>5.4352449070948168E-2</v>
      </c>
      <c r="D125" s="20"/>
    </row>
    <row r="126" spans="1:4" ht="15" customHeight="1">
      <c r="A126" s="8" t="s">
        <v>14</v>
      </c>
      <c r="B126" s="10" t="s">
        <v>60</v>
      </c>
      <c r="C126" s="20">
        <v>3.6453375223944241E-2</v>
      </c>
      <c r="D126" s="20"/>
    </row>
    <row r="127" spans="1:4" ht="15" customHeight="1">
      <c r="A127" s="8" t="s">
        <v>21</v>
      </c>
      <c r="B127" s="10" t="s">
        <v>67</v>
      </c>
      <c r="C127" s="20">
        <v>3.4710200511586652E-2</v>
      </c>
      <c r="D127" s="20"/>
    </row>
    <row r="128" spans="1:4" ht="15" customHeight="1">
      <c r="A128" s="8" t="s">
        <v>22</v>
      </c>
      <c r="B128" s="10" t="s">
        <v>68</v>
      </c>
      <c r="C128" s="20">
        <v>3.4710200511586652E-2</v>
      </c>
      <c r="D128" s="20"/>
    </row>
    <row r="129" spans="1:4" ht="15" customHeight="1">
      <c r="A129" s="8" t="s">
        <v>2</v>
      </c>
      <c r="B129" s="10" t="s">
        <v>49</v>
      </c>
      <c r="C129" s="20">
        <v>3.4054553860781385E-2</v>
      </c>
      <c r="D129" s="20"/>
    </row>
    <row r="130" spans="1:4" ht="15" customHeight="1">
      <c r="A130" s="8" t="s">
        <v>16</v>
      </c>
      <c r="B130" s="10" t="s">
        <v>62</v>
      </c>
      <c r="C130" s="20">
        <v>3.3061438585784989E-2</v>
      </c>
      <c r="D130" s="20"/>
    </row>
    <row r="131" spans="1:4" ht="15" customHeight="1">
      <c r="A131" s="8" t="s">
        <v>24</v>
      </c>
      <c r="B131" s="10" t="s">
        <v>70</v>
      </c>
      <c r="C131" s="20">
        <v>3.1080311916264824E-2</v>
      </c>
      <c r="D131" s="20"/>
    </row>
    <row r="132" spans="1:4" ht="15" customHeight="1">
      <c r="A132" s="8" t="s">
        <v>5</v>
      </c>
      <c r="B132" s="10" t="s">
        <v>51</v>
      </c>
      <c r="C132" s="20">
        <v>3.0761414098246665E-2</v>
      </c>
      <c r="D132" s="20"/>
    </row>
    <row r="133" spans="1:4" ht="15" customHeight="1">
      <c r="A133" s="8" t="s">
        <v>23</v>
      </c>
      <c r="B133" s="10" t="s">
        <v>69</v>
      </c>
      <c r="C133" s="20">
        <v>3.0677445156968054E-2</v>
      </c>
      <c r="D133" s="20"/>
    </row>
    <row r="134" spans="1:4" ht="15" customHeight="1">
      <c r="A134" s="8" t="s">
        <v>25</v>
      </c>
      <c r="B134" s="10" t="s">
        <v>71</v>
      </c>
      <c r="C134" s="20">
        <v>3.0237710755623259E-2</v>
      </c>
      <c r="D134" s="20"/>
    </row>
    <row r="135" spans="1:4" ht="15" customHeight="1">
      <c r="A135" s="8" t="s">
        <v>12</v>
      </c>
      <c r="B135" s="10" t="s">
        <v>58</v>
      </c>
      <c r="C135" s="20">
        <v>2.6402107188330547E-2</v>
      </c>
      <c r="D135" s="20"/>
    </row>
    <row r="136" spans="1:4" ht="15" customHeight="1">
      <c r="A136" s="8" t="s">
        <v>26</v>
      </c>
      <c r="B136" s="10" t="s">
        <v>72</v>
      </c>
      <c r="C136" s="20">
        <v>2.5593936057941333E-2</v>
      </c>
      <c r="D136" s="20"/>
    </row>
    <row r="137" spans="1:4" ht="15" customHeight="1">
      <c r="A137" s="8" t="s">
        <v>27</v>
      </c>
      <c r="B137" s="10" t="s">
        <v>73</v>
      </c>
      <c r="C137" s="20">
        <v>2.547676762493576E-2</v>
      </c>
      <c r="D137" s="20"/>
    </row>
    <row r="138" spans="1:4" ht="15" customHeight="1">
      <c r="A138" s="8" t="s">
        <v>28</v>
      </c>
      <c r="B138" s="10" t="s">
        <v>74</v>
      </c>
      <c r="C138" s="20">
        <v>2.5083675517013976E-2</v>
      </c>
      <c r="D138" s="20"/>
    </row>
    <row r="139" spans="1:4" ht="15" customHeight="1">
      <c r="A139" s="8" t="s">
        <v>29</v>
      </c>
      <c r="B139" s="10" t="s">
        <v>75</v>
      </c>
      <c r="C139" s="20">
        <v>2.3705622159782145E-2</v>
      </c>
      <c r="D139" s="20"/>
    </row>
    <row r="140" spans="1:4" ht="15" customHeight="1">
      <c r="A140" s="8" t="s">
        <v>34</v>
      </c>
      <c r="B140" s="10" t="s">
        <v>79</v>
      </c>
      <c r="C140" s="20">
        <v>2.1128147704568924E-2</v>
      </c>
      <c r="D140" s="20"/>
    </row>
    <row r="141" spans="1:4" ht="15" customHeight="1">
      <c r="A141" s="8" t="s">
        <v>3</v>
      </c>
      <c r="B141" s="10" t="s">
        <v>50</v>
      </c>
      <c r="C141" s="20">
        <v>2.0577519720305779E-2</v>
      </c>
      <c r="D141" s="20"/>
    </row>
    <row r="142" spans="1:4" ht="15" customHeight="1">
      <c r="A142" s="8" t="s">
        <v>30</v>
      </c>
      <c r="B142" s="10" t="s">
        <v>76</v>
      </c>
      <c r="C142" s="20">
        <v>2.0577369293178858E-2</v>
      </c>
      <c r="D142" s="20"/>
    </row>
    <row r="143" spans="1:4" ht="15" customHeight="1">
      <c r="A143" s="8" t="s">
        <v>31</v>
      </c>
      <c r="B143" s="10" t="s">
        <v>88</v>
      </c>
      <c r="C143" s="20">
        <v>2.0577369293178858E-2</v>
      </c>
      <c r="D143" s="20"/>
    </row>
    <row r="144" spans="1:4" ht="15" customHeight="1">
      <c r="A144" s="8" t="s">
        <v>32</v>
      </c>
      <c r="B144" s="10" t="s">
        <v>77</v>
      </c>
      <c r="C144" s="20">
        <v>2.0577369293178858E-2</v>
      </c>
      <c r="D144" s="20"/>
    </row>
    <row r="145" spans="1:4" ht="15" customHeight="1">
      <c r="A145" s="8" t="s">
        <v>33</v>
      </c>
      <c r="B145" s="10" t="s">
        <v>78</v>
      </c>
      <c r="C145" s="20">
        <v>2.0577369293178858E-2</v>
      </c>
      <c r="D145" s="20"/>
    </row>
    <row r="146" spans="1:4" ht="15" customHeight="1">
      <c r="A146" s="8" t="s">
        <v>36</v>
      </c>
      <c r="B146" s="10" t="s">
        <v>81</v>
      </c>
      <c r="C146" s="20">
        <v>1.9772719705774221E-2</v>
      </c>
      <c r="D146" s="20"/>
    </row>
    <row r="147" spans="1:4" ht="15" customHeight="1">
      <c r="A147" s="8" t="s">
        <v>6</v>
      </c>
      <c r="B147" s="10" t="s">
        <v>52</v>
      </c>
      <c r="C147" s="20">
        <v>1.9671142466467759E-2</v>
      </c>
      <c r="D147" s="20"/>
    </row>
    <row r="148" spans="1:4" ht="15" customHeight="1">
      <c r="A148" s="8" t="s">
        <v>11</v>
      </c>
      <c r="B148" s="10" t="s">
        <v>57</v>
      </c>
      <c r="C148" s="20">
        <v>1.6513387815137257E-2</v>
      </c>
      <c r="D148" s="20"/>
    </row>
    <row r="149" spans="1:4" ht="15" customHeight="1">
      <c r="A149" s="8" t="s">
        <v>10</v>
      </c>
      <c r="B149" s="10" t="s">
        <v>56</v>
      </c>
      <c r="C149" s="20">
        <v>1.6498731405512425E-2</v>
      </c>
      <c r="D149" s="20"/>
    </row>
    <row r="150" spans="1:4" ht="15" customHeight="1">
      <c r="A150" s="8" t="s">
        <v>13</v>
      </c>
      <c r="B150" s="10" t="s">
        <v>59</v>
      </c>
      <c r="C150" s="20">
        <v>1.5769853066141603E-2</v>
      </c>
      <c r="D150" s="20"/>
    </row>
    <row r="151" spans="1:4" ht="15" customHeight="1">
      <c r="A151" s="8" t="s">
        <v>35</v>
      </c>
      <c r="B151" s="10" t="s">
        <v>80</v>
      </c>
      <c r="C151" s="20">
        <v>1.5308260753044506E-2</v>
      </c>
      <c r="D151" s="20"/>
    </row>
    <row r="152" spans="1:4" ht="15" customHeight="1">
      <c r="A152" s="8" t="s">
        <v>15</v>
      </c>
      <c r="B152" s="10" t="s">
        <v>61</v>
      </c>
      <c r="C152" s="20">
        <v>1.518937225860857E-2</v>
      </c>
      <c r="D152" s="20"/>
    </row>
    <row r="153" spans="1:4" ht="15" customHeight="1">
      <c r="A153" s="8" t="s">
        <v>18</v>
      </c>
      <c r="B153" s="10" t="s">
        <v>64</v>
      </c>
      <c r="C153" s="20">
        <v>1.4084765048541732E-2</v>
      </c>
      <c r="D153" s="20"/>
    </row>
    <row r="154" spans="1:4" ht="15" customHeight="1">
      <c r="A154" s="8" t="s">
        <v>4</v>
      </c>
      <c r="B154" s="10" t="s">
        <v>87</v>
      </c>
      <c r="C154" s="20">
        <v>1.3361452605577931E-2</v>
      </c>
      <c r="D154" s="20"/>
    </row>
    <row r="155" spans="1:4" ht="15" customHeight="1">
      <c r="A155" s="8" t="s">
        <v>17</v>
      </c>
      <c r="B155" s="10" t="s">
        <v>63</v>
      </c>
      <c r="C155" s="20">
        <v>1.3192798194402061E-2</v>
      </c>
      <c r="D155" s="20"/>
    </row>
    <row r="156" spans="1:4" ht="15" customHeight="1">
      <c r="A156" s="8" t="s">
        <v>1</v>
      </c>
      <c r="B156" s="10" t="s">
        <v>48</v>
      </c>
      <c r="C156" s="20">
        <v>1.2425450147848537E-2</v>
      </c>
      <c r="D156" s="20"/>
    </row>
    <row r="157" spans="1:4" ht="15" customHeight="1">
      <c r="A157" s="8" t="s">
        <v>19</v>
      </c>
      <c r="B157" s="10" t="s">
        <v>65</v>
      </c>
      <c r="C157" s="20">
        <v>1.112228790278696E-2</v>
      </c>
      <c r="D157" s="20"/>
    </row>
    <row r="158" spans="1:4" ht="15" customHeight="1">
      <c r="A158" s="8" t="s">
        <v>7</v>
      </c>
      <c r="B158" s="10" t="s">
        <v>53</v>
      </c>
      <c r="C158" s="20">
        <v>1.0696973479145782E-2</v>
      </c>
      <c r="D158" s="20"/>
    </row>
    <row r="159" spans="1:4" ht="15" customHeight="1">
      <c r="A159" s="8" t="s">
        <v>8</v>
      </c>
      <c r="B159" s="10" t="s">
        <v>54</v>
      </c>
      <c r="C159" s="20">
        <v>1.0083504651271002E-2</v>
      </c>
      <c r="D159" s="20"/>
    </row>
    <row r="160" spans="1:4" ht="15" customHeight="1">
      <c r="A160" s="8" t="s">
        <v>20</v>
      </c>
      <c r="B160" s="10" t="s">
        <v>66</v>
      </c>
      <c r="C160" s="20">
        <v>9.5163832498986363E-3</v>
      </c>
      <c r="D160" s="20"/>
    </row>
    <row r="161" spans="1:4" ht="15" customHeight="1">
      <c r="A161" s="8" t="s">
        <v>9</v>
      </c>
      <c r="B161" s="10" t="s">
        <v>55</v>
      </c>
      <c r="C161" s="20">
        <v>7.980853875133833E-3</v>
      </c>
      <c r="D161" s="20"/>
    </row>
  </sheetData>
  <sortState ref="A125:C161">
    <sortCondition descending="1" ref="C125:C161"/>
  </sortState>
  <mergeCells count="39">
    <mergeCell ref="C84:D84"/>
    <mergeCell ref="C85:D85"/>
    <mergeCell ref="C86:D86"/>
    <mergeCell ref="C87:D87"/>
    <mergeCell ref="C88:D88"/>
    <mergeCell ref="C93:D93"/>
    <mergeCell ref="C89:D89"/>
    <mergeCell ref="C90:D90"/>
    <mergeCell ref="C91:D91"/>
    <mergeCell ref="C92:D92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16:D116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A123:D123"/>
    <mergeCell ref="C117:D117"/>
    <mergeCell ref="C118:D118"/>
    <mergeCell ref="C119:D119"/>
    <mergeCell ref="C120:D120"/>
    <mergeCell ref="C121:D121"/>
  </mergeCells>
  <pageMargins left="0.11811023622047245" right="0.51181102362204722" top="0.15748031496062992" bottom="0.15748031496062992" header="0.11811023622047245" footer="0.15748031496062992"/>
  <pageSetup scale="50" orientation="landscape" horizontalDpi="1200" verticalDpi="1200" r:id="rId1"/>
  <ignoredErrors>
    <ignoredError sqref="C85:D88 C89:D104 C105:D121" evalError="1"/>
    <ignoredError sqref="AB54:AD54 G24:V38 W24:AM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CUS</vt:lpstr>
      <vt:lpstr>Priorización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</dc:creator>
  <cp:lastModifiedBy>rios</cp:lastModifiedBy>
  <cp:lastPrinted>2010-10-11T16:25:10Z</cp:lastPrinted>
  <dcterms:created xsi:type="dcterms:W3CDTF">2010-09-28T06:13:07Z</dcterms:created>
  <dcterms:modified xsi:type="dcterms:W3CDTF">2010-11-10T14:17:55Z</dcterms:modified>
</cp:coreProperties>
</file>