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8915" windowHeight="8145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Funcionalidades!$A$4:$O$57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X180" i="3" l="1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<sst xmlns="http://schemas.openxmlformats.org/spreadsheetml/2006/main" count="1595" uniqueCount="331">
  <si>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</si>
  <si>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</si>
  <si>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</si>
  <si>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</si>
  <si>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</si>
  <si>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</si>
  <si>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</si>
  <si>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</si>
  <si>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</si>
  <si>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</si>
  <si>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</si>
  <si>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</si>
  <si>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</si>
  <si>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</si>
  <si>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</si>
  <si>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</si>
  <si>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</si>
  <si>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</si>
  <si>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</si>
  <si>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</si>
  <si>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</si>
  <si>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</si>
  <si>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</si>
  <si>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</si>
  <si>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</si>
  <si>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</si>
  <si>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</si>
  <si>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</si>
  <si>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</si>
  <si>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</si>
  <si>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</si>
  <si>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</si>
  <si>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</si>
  <si>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</si>
  <si>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</si>
  <si>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</si>
  <si>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</si>
  <si>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</si>
  <si>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</si>
  <si>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</si>
  <si>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</si>
  <si>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</si>
  <si>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</si>
  <si>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</si>
  <si>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</si>
  <si>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</si>
  <si>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</si>
  <si>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</si>
  <si>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</si>
  <si>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</si>
  <si>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</si>
  <si>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</si>
  <si>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</si>
  <si>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</si>
  <si>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</si>
  <si>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</si>
  <si>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</si>
  <si>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</si>
  <si>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</si>
  <si>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</si>
  <si>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</si>
  <si>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</si>
  <si>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</si>
  <si>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</si>
  <si>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</si>
  <si>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</si>
  <si>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</si>
  <si>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</si>
  <si>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</si>
  <si>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</si>
  <si>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</si>
  <si>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</si>
  <si>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</si>
  <si>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</si>
  <si>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</si>
  <si>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</si>
  <si>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</si>
  <si>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</si>
  <si>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</si>
  <si>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</si>
  <si>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</si>
  <si>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</si>
  <si>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</si>
  <si>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</si>
  <si>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</si>
  <si>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</si>
  <si>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</si>
  <si>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</si>
  <si>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</si>
  <si>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</si>
  <si>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</si>
  <si>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</si>
  <si>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</si>
  <si>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</si>
  <si>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</si>
  <si>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</si>
  <si>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</si>
  <si>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</si>
  <si>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</si>
  <si>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</si>
  <si>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</si>
  <si>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</si>
  <si>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</si>
  <si>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</si>
  <si>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</si>
  <si>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</si>
  <si>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</si>
  <si>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</si>
  <si>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</si>
  <si>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</si>
  <si>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</si>
  <si>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</si>
  <si>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</si>
  <si>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</si>
  <si>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</si>
  <si>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</si>
  <si>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</si>
  <si>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</si>
  <si>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</si>
  <si>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</si>
  <si>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</si>
  <si>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</si>
  <si>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</si>
  <si>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</si>
  <si>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</si>
  <si>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</si>
  <si>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</si>
  <si>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</si>
  <si>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</si>
  <si>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</si>
  <si>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</si>
  <si>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</si>
  <si>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</si>
  <si>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</si>
  <si>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</si>
  <si>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</si>
  <si>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</si>
  <si>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</si>
  <si>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</si>
  <si>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</si>
  <si>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</si>
  <si>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</si>
  <si>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</si>
  <si>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</si>
  <si>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</si>
  <si>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</si>
  <si>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</si>
  <si>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</si>
  <si>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</si>
  <si>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</si>
  <si>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</si>
  <si>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</si>
  <si>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</si>
  <si>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</si>
  <si>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</si>
  <si>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</si>
  <si>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</si>
  <si>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</si>
  <si>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</si>
  <si>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</si>
  <si>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</si>
  <si>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</si>
  <si>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</si>
  <si>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</si>
  <si>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</si>
  <si>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</si>
  <si>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</si>
  <si>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</si>
  <si>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</si>
  <si>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</si>
  <si>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</si>
  <si>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</si>
  <si>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</si>
  <si>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</si>
  <si>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</si>
  <si>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</si>
  <si>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</si>
  <si>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</si>
  <si>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</si>
  <si>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</si>
  <si>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</si>
  <si>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</si>
  <si>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</si>
  <si>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</si>
  <si>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</si>
  <si>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</si>
  <si>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</si>
  <si>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</si>
  <si>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</si>
  <si>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</si>
  <si>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</si>
  <si>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</si>
  <si>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</si>
  <si>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</si>
  <si>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</si>
  <si>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</si>
  <si>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</si>
  <si>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</si>
  <si>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</si>
  <si>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</si>
  <si>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</si>
  <si>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</si>
  <si>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</si>
  <si>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</si>
  <si>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</si>
  <si>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</si>
  <si>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</si>
  <si>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</si>
  <si>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</si>
  <si>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</si>
  <si>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</si>
  <si>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</si>
  <si>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</si>
  <si>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</si>
  <si>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</si>
  <si>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</si>
  <si>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</si>
  <si>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</si>
  <si>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</si>
  <si>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</si>
  <si>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</si>
  <si>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</si>
  <si>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</si>
  <si>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</si>
  <si>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</si>
  <si>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</si>
  <si>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</si>
  <si>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</si>
  <si>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</si>
  <si>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</si>
  <si>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</si>
  <si>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</si>
  <si>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</si>
  <si>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</si>
  <si>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</si>
  <si>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</si>
  <si>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</si>
  <si>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</si>
  <si>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</si>
  <si>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</si>
  <si>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</si>
  <si>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</si>
  <si>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</si>
  <si>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</si>
  <si>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</si>
  <si>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</si>
  <si>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</si>
  <si>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</si>
  <si>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</si>
  <si>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</si>
  <si>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</si>
  <si>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</si>
  <si>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</si>
  <si>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</si>
  <si>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</si>
  <si>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</si>
  <si>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</si>
  <si>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</si>
  <si>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</si>
  <si>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</si>
  <si>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</si>
  <si>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</si>
  <si>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</si>
  <si>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</si>
  <si>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</si>
  <si>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</si>
  <si>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</si>
  <si>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</si>
  <si>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</si>
  <si>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</si>
  <si>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</si>
  <si>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</si>
  <si>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</si>
  <si>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</si>
  <si>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</si>
  <si>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</si>
  <si>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</si>
  <si>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</si>
  <si>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</si>
  <si>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</si>
  <si>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</si>
  <si>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</si>
  <si>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</si>
  <si>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</si>
  <si>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</si>
  <si>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</si>
  <si>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</si>
  <si>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</si>
  <si>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</si>
  <si>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</si>
  <si>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</si>
  <si>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</si>
  <si>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</si>
  <si>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</si>
  <si>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</si>
  <si>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</si>
  <si>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</si>
  <si>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</si>
  <si>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</si>
  <si>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</si>
  <si>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</si>
  <si>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</si>
  <si>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</si>
  <si>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</si>
  <si>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</si>
  <si>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</si>
  <si>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</si>
  <si>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</si>
  <si>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</si>
  <si>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</si>
  <si>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</si>
  <si>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</si>
  <si>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</si>
  <si>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</si>
  <si>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</si>
  <si>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</si>
  <si>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</si>
  <si>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</si>
  <si>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</si>
  <si>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</si>
  <si>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</si>
  <si>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</si>
  <si>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</si>
  <si>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</si>
  <si>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</si>
  <si>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</si>
  <si>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</si>
  <si>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</si>
  <si>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 actividad que se realice sobre el sistema, como registro, actualización, consultas, etc.</t>
  </si>
  <si>
    <t>4</t>
  </si>
  <si>
    <t>Como Monitor de Actividades deseo poder registrar todas las excepciones que se generen por el uso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</si>
</sst>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>
      <protection hidden="1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472"/>
        <c:axId val="28891008"/>
      </c:areaChart>
      <c:catAx>
        <c:axId val="2888947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891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891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88947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9200"/>
        <c:axId val="29122560"/>
      </c:lineChart>
      <c:catAx>
        <c:axId val="2889920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122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12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899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6992"/>
        <c:axId val="32363264"/>
      </c:lineChart>
      <c:dateAx>
        <c:axId val="3235699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2363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236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235699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18" t="s">
        <v>1</v>
      </c>
      <c r="C3" s="119"/>
      <c r="D3" s="120"/>
      <c r="F3" s="118" t="s">
        <v>5</v>
      </c>
      <c r="G3" s="120"/>
      <c r="I3" s="118" t="s">
        <v>9</v>
      </c>
      <c r="J3" s="119"/>
      <c r="K3" s="120"/>
    </row>
    <row r="4" spans="2:11" x14ac:dyDescent="0.25">
      <c r="B4" s="121" t="s">
        <v>2</v>
      </c>
      <c r="C4" s="122"/>
      <c r="D4" s="123"/>
      <c r="F4" s="121" t="s">
        <v>6</v>
      </c>
      <c r="G4" s="123"/>
      <c r="I4" s="121" t="s">
        <v>10</v>
      </c>
      <c r="J4" s="122"/>
      <c r="K4" s="123"/>
    </row>
    <row r="5" spans="2:11" ht="15.75" thickBot="1" x14ac:dyDescent="0.3">
      <c r="B5" s="124" t="s">
        <v>3</v>
      </c>
      <c r="C5" s="125"/>
      <c r="D5" s="126"/>
      <c r="F5" s="124" t="s">
        <v>7</v>
      </c>
      <c r="G5" s="126"/>
      <c r="I5" s="124" t="s">
        <v>11</v>
      </c>
      <c r="J5" s="125"/>
      <c r="K5" s="126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18" t="s">
        <v>13</v>
      </c>
      <c r="C8" s="119"/>
      <c r="D8" s="120"/>
      <c r="F8" s="118" t="s">
        <v>16</v>
      </c>
      <c r="G8" s="120"/>
      <c r="I8" s="118" t="s">
        <v>21</v>
      </c>
      <c r="J8" s="119"/>
      <c r="K8" s="120"/>
    </row>
    <row r="9" spans="2:11" x14ac:dyDescent="0.25">
      <c r="B9" s="121" t="s">
        <v>14</v>
      </c>
      <c r="C9" s="122"/>
      <c r="D9" s="123"/>
      <c r="F9" s="121" t="s">
        <v>18</v>
      </c>
      <c r="G9" s="123"/>
      <c r="I9" s="121" t="s">
        <v>22</v>
      </c>
      <c r="J9" s="122"/>
      <c r="K9" s="123"/>
    </row>
    <row r="10" spans="2:11" ht="15.75" thickBot="1" x14ac:dyDescent="0.3">
      <c r="B10" s="124" t="s">
        <v>15</v>
      </c>
      <c r="C10" s="125"/>
      <c r="D10" s="126"/>
      <c r="F10" s="124" t="s">
        <v>19</v>
      </c>
      <c r="G10" s="126"/>
      <c r="I10" s="124" t="s">
        <v>23</v>
      </c>
      <c r="J10" s="125"/>
      <c r="K10" s="126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7" t="s">
        <v>32</v>
      </c>
      <c r="J12" s="128"/>
    </row>
    <row r="13" spans="2:11" x14ac:dyDescent="0.25">
      <c r="B13" s="118" t="s">
        <v>25</v>
      </c>
      <c r="C13" s="119"/>
      <c r="D13" s="120"/>
      <c r="F13" s="118" t="s">
        <v>29</v>
      </c>
      <c r="G13" s="120"/>
      <c r="I13" s="118" t="s">
        <v>33</v>
      </c>
      <c r="J13" s="119"/>
      <c r="K13" s="120"/>
    </row>
    <row r="14" spans="2:11" x14ac:dyDescent="0.25">
      <c r="B14" s="121" t="s">
        <v>26</v>
      </c>
      <c r="C14" s="122"/>
      <c r="D14" s="123"/>
      <c r="F14" s="121" t="s">
        <v>30</v>
      </c>
      <c r="G14" s="123"/>
      <c r="I14" s="121" t="s">
        <v>34</v>
      </c>
      <c r="J14" s="122"/>
      <c r="K14" s="123"/>
    </row>
    <row r="15" spans="2:11" ht="15.75" thickBot="1" x14ac:dyDescent="0.3">
      <c r="B15" s="124" t="s">
        <v>27</v>
      </c>
      <c r="C15" s="125"/>
      <c r="D15" s="126"/>
      <c r="F15" s="124" t="s">
        <v>31</v>
      </c>
      <c r="G15" s="126"/>
      <c r="I15" s="124" t="s">
        <v>35</v>
      </c>
      <c r="J15" s="125"/>
      <c r="K15" s="126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7" t="s">
        <v>36</v>
      </c>
      <c r="J17" s="128"/>
    </row>
    <row r="18" spans="2:11" x14ac:dyDescent="0.25">
      <c r="B18" s="118" t="s">
        <v>45</v>
      </c>
      <c r="C18" s="119"/>
      <c r="D18" s="120"/>
      <c r="F18" s="118" t="s">
        <v>43</v>
      </c>
      <c r="G18" s="120"/>
      <c r="I18" s="118" t="s">
        <v>37</v>
      </c>
      <c r="J18" s="119"/>
      <c r="K18" s="120"/>
    </row>
    <row r="19" spans="2:11" x14ac:dyDescent="0.25">
      <c r="B19" s="121" t="s">
        <v>46</v>
      </c>
      <c r="C19" s="122"/>
      <c r="D19" s="123"/>
      <c r="F19" s="121" t="s">
        <v>42</v>
      </c>
      <c r="G19" s="123"/>
      <c r="I19" s="121" t="s">
        <v>38</v>
      </c>
      <c r="J19" s="122"/>
      <c r="K19" s="123"/>
    </row>
    <row r="20" spans="2:11" ht="15.75" thickBot="1" x14ac:dyDescent="0.3">
      <c r="B20" s="124" t="s">
        <v>47</v>
      </c>
      <c r="C20" s="125"/>
      <c r="D20" s="126"/>
      <c r="F20" s="124" t="s">
        <v>41</v>
      </c>
      <c r="G20" s="126"/>
      <c r="I20" s="124" t="s">
        <v>39</v>
      </c>
      <c r="J20" s="125"/>
      <c r="K20" s="126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7" t="s">
        <v>56</v>
      </c>
      <c r="J22" s="128"/>
    </row>
    <row r="23" spans="2:11" x14ac:dyDescent="0.25">
      <c r="B23" s="118" t="s">
        <v>49</v>
      </c>
      <c r="C23" s="119"/>
      <c r="D23" s="120"/>
      <c r="F23" s="118" t="s">
        <v>53</v>
      </c>
      <c r="G23" s="120"/>
      <c r="I23" s="118" t="s">
        <v>57</v>
      </c>
      <c r="J23" s="119"/>
      <c r="K23" s="120"/>
    </row>
    <row r="24" spans="2:11" x14ac:dyDescent="0.25">
      <c r="B24" s="121" t="s">
        <v>50</v>
      </c>
      <c r="C24" s="122"/>
      <c r="D24" s="123"/>
      <c r="F24" s="121" t="s">
        <v>54</v>
      </c>
      <c r="G24" s="123"/>
      <c r="I24" s="121" t="s">
        <v>58</v>
      </c>
      <c r="J24" s="122"/>
      <c r="K24" s="123"/>
    </row>
    <row r="25" spans="2:11" ht="15.75" thickBot="1" x14ac:dyDescent="0.3">
      <c r="B25" s="124" t="s">
        <v>51</v>
      </c>
      <c r="C25" s="125"/>
      <c r="D25" s="126"/>
      <c r="F25" s="124" t="s">
        <v>55</v>
      </c>
      <c r="G25" s="126"/>
      <c r="I25" s="124" t="s">
        <v>59</v>
      </c>
      <c r="J25" s="125"/>
      <c r="K25" s="126"/>
    </row>
    <row r="26" spans="2:11" ht="15.75" thickBot="1" x14ac:dyDescent="0.3"/>
    <row r="27" spans="2:11" ht="15.75" thickBot="1" x14ac:dyDescent="0.3">
      <c r="B27" s="127" t="s">
        <v>60</v>
      </c>
      <c r="C27" s="128"/>
      <c r="F27" s="1"/>
      <c r="I27" s="127"/>
      <c r="J27" s="128"/>
    </row>
    <row r="28" spans="2:11" x14ac:dyDescent="0.25">
      <c r="B28" s="118" t="s">
        <v>62</v>
      </c>
      <c r="C28" s="119"/>
      <c r="D28" s="120"/>
      <c r="F28" s="118"/>
      <c r="G28" s="120"/>
      <c r="I28" s="118"/>
      <c r="J28" s="119"/>
      <c r="K28" s="120"/>
    </row>
    <row r="29" spans="2:11" x14ac:dyDescent="0.25">
      <c r="B29" s="121" t="s">
        <v>61</v>
      </c>
      <c r="C29" s="122"/>
      <c r="D29" s="123"/>
      <c r="F29" s="121"/>
      <c r="G29" s="123"/>
      <c r="I29" s="121"/>
      <c r="J29" s="122"/>
      <c r="K29" s="123"/>
    </row>
    <row r="30" spans="2:11" ht="15.75" thickBot="1" x14ac:dyDescent="0.3">
      <c r="B30" s="124"/>
      <c r="C30" s="125"/>
      <c r="D30" s="126"/>
      <c r="F30" s="124"/>
      <c r="G30" s="126"/>
      <c r="I30" s="124"/>
      <c r="J30" s="125"/>
      <c r="K30" s="126"/>
    </row>
  </sheetData>
  <mergeCells count="59"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  <mergeCell ref="B24:D24"/>
    <mergeCell ref="F24:G24"/>
    <mergeCell ref="I24:K24"/>
    <mergeCell ref="B25:D25"/>
    <mergeCell ref="F25:G25"/>
    <mergeCell ref="I25:K25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F18:G18"/>
    <mergeCell ref="I18:K18"/>
    <mergeCell ref="B13:D13"/>
    <mergeCell ref="F13:G13"/>
    <mergeCell ref="I13:K13"/>
    <mergeCell ref="B14:D14"/>
    <mergeCell ref="F14:G14"/>
    <mergeCell ref="I14:K14"/>
    <mergeCell ref="B9:D9"/>
    <mergeCell ref="F9:G9"/>
    <mergeCell ref="I9:K9"/>
    <mergeCell ref="B10:D10"/>
    <mergeCell ref="F10:G10"/>
    <mergeCell ref="I10:K10"/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7"/>
  <sheetViews>
    <sheetView topLeftCell="A46" zoomScaleNormal="100" workbookViewId="0">
      <pane xSplit="2" topLeftCell="I1" activePane="topRight" state="frozen"/>
      <selection activeCell="B36" sqref="B36"/>
      <selection pane="topRight" activeCell="N57" sqref="N57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225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225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225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225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228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225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 t="s">
        <v>329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 t="s">
        <v>329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225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228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228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228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 t="s">
        <v>329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228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225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 t="s">
        <v>329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 t="s">
        <v>329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228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228</v>
      </c>
      <c r="N53" s="18" t="s">
        <v>313</v>
      </c>
      <c r="O53" s="15" t="str">
        <f>+CONCATENATE(G31," ",H31," ",I31, " ", J31," ",K31)</f>
        <v xml:space="preserve">US026 US020 US023  </v>
      </c>
    </row>
    <row r="54" spans="1:15" ht="17.25" customHeight="1" x14ac:dyDescent="0.25">
      <c r="A54" s="13" t="s">
        <v>317</v>
      </c>
      <c r="B54" s="14" t="s">
        <v>321</v>
      </c>
      <c r="C54" s="15">
        <v>5</v>
      </c>
      <c r="D54" s="15">
        <v>4</v>
      </c>
      <c r="E54" s="16">
        <v>5</v>
      </c>
      <c r="F54" s="62">
        <v>5</v>
      </c>
      <c r="G54" s="15"/>
      <c r="H54" s="18"/>
      <c r="I54" s="19"/>
      <c r="J54" s="18"/>
      <c r="K54" s="15"/>
      <c r="L54" s="13" t="s">
        <v>190</v>
      </c>
      <c r="M54" s="13" t="s">
        <v>300</v>
      </c>
      <c r="N54" s="18" t="s">
        <v>326</v>
      </c>
      <c r="O54" s="15"/>
    </row>
    <row r="55" spans="1:15" ht="17.25" customHeight="1" x14ac:dyDescent="0.25">
      <c r="A55" s="13" t="s">
        <v>318</v>
      </c>
      <c r="B55" s="14" t="s">
        <v>322</v>
      </c>
      <c r="C55" s="15">
        <v>3</v>
      </c>
      <c r="D55" s="15">
        <v>3</v>
      </c>
      <c r="E55" s="16">
        <v>3</v>
      </c>
      <c r="F55" s="62">
        <v>5</v>
      </c>
      <c r="G55" s="15" t="s">
        <v>317</v>
      </c>
      <c r="H55" s="18"/>
      <c r="I55" s="19"/>
      <c r="J55" s="18"/>
      <c r="K55" s="15"/>
      <c r="L55" s="13" t="s">
        <v>190</v>
      </c>
      <c r="M55" s="13" t="s">
        <v>300</v>
      </c>
      <c r="N55" s="18" t="s">
        <v>327</v>
      </c>
      <c r="O55" s="15" t="s">
        <v>317</v>
      </c>
    </row>
    <row r="56" spans="1:15" ht="17.25" customHeight="1" x14ac:dyDescent="0.25">
      <c r="A56" s="13" t="s">
        <v>319</v>
      </c>
      <c r="B56" s="14" t="s">
        <v>323</v>
      </c>
      <c r="C56" s="15">
        <v>1</v>
      </c>
      <c r="D56" s="15">
        <v>1</v>
      </c>
      <c r="E56" s="16">
        <v>2</v>
      </c>
      <c r="F56" s="62">
        <v>4</v>
      </c>
      <c r="G56" s="15"/>
      <c r="H56" s="18"/>
      <c r="I56" s="19"/>
      <c r="J56" s="18"/>
      <c r="K56" s="15"/>
      <c r="L56" s="13" t="s">
        <v>325</v>
      </c>
      <c r="M56" s="13" t="s">
        <v>300</v>
      </c>
      <c r="N56" s="18" t="s">
        <v>330</v>
      </c>
      <c r="O56" s="15"/>
    </row>
    <row r="57" spans="1:15" ht="17.25" customHeight="1" x14ac:dyDescent="0.25">
      <c r="A57" s="13" t="s">
        <v>320</v>
      </c>
      <c r="B57" s="14" t="s">
        <v>324</v>
      </c>
      <c r="C57" s="15">
        <v>1</v>
      </c>
      <c r="D57" s="15">
        <v>3</v>
      </c>
      <c r="E57" s="16">
        <v>2</v>
      </c>
      <c r="F57" s="62">
        <v>6</v>
      </c>
      <c r="G57" s="15"/>
      <c r="H57" s="18"/>
      <c r="I57" s="19"/>
      <c r="J57" s="18"/>
      <c r="K57" s="15"/>
      <c r="L57" s="13" t="s">
        <v>325</v>
      </c>
      <c r="M57" s="13" t="s">
        <v>300</v>
      </c>
      <c r="N57" s="18" t="s">
        <v>328</v>
      </c>
      <c r="O57" s="15"/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82"/>
  <sheetViews>
    <sheetView zoomScale="90" zoomScaleNormal="90" workbookViewId="0">
      <selection activeCell="J184" sqref="J184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2" t="str">
        <f>IF(ISERROR(VLOOKUP(C3,DATOS,12,0))=TRUE,"",VLOOKUP(C3,DATOS,12,0))</f>
        <v>Administrador del Sistema</v>
      </c>
      <c r="F3" s="152"/>
      <c r="G3" s="153"/>
      <c r="I3" s="4" t="s">
        <v>178</v>
      </c>
      <c r="J3" s="6" t="s">
        <v>109</v>
      </c>
      <c r="K3" s="4" t="s">
        <v>181</v>
      </c>
      <c r="L3" s="152" t="str">
        <f>IF(ISERROR(VLOOKUP(J3,DATOS,12,0))=TRUE,"",VLOOKUP(J3,DATOS,12,0))</f>
        <v>Administrador del Sistema</v>
      </c>
      <c r="M3" s="152"/>
      <c r="N3" s="153"/>
      <c r="P3" s="4" t="s">
        <v>178</v>
      </c>
      <c r="Q3" s="6" t="s">
        <v>110</v>
      </c>
      <c r="R3" s="4" t="s">
        <v>181</v>
      </c>
      <c r="S3" s="152" t="str">
        <f>IF(ISERROR(VLOOKUP(Q3,DATOS,12,0))=TRUE,"",VLOOKUP(Q3,DATOS,12,0))</f>
        <v>Administrador del Sistema</v>
      </c>
      <c r="T3" s="152"/>
      <c r="U3" s="153"/>
      <c r="W3" s="4" t="s">
        <v>178</v>
      </c>
      <c r="X3" s="6" t="s">
        <v>111</v>
      </c>
      <c r="Y3" s="4" t="s">
        <v>181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177</v>
      </c>
      <c r="C4" s="151"/>
      <c r="D4" s="152" t="str">
        <f>IF(ISERROR(VLOOKUP(C3,DATOS,2,0))=TRUE,"",VLOOKUP(C3,DATOS,2,0))</f>
        <v>Registrar un país</v>
      </c>
      <c r="E4" s="152"/>
      <c r="F4" s="152"/>
      <c r="G4" s="153"/>
      <c r="I4" s="150" t="s">
        <v>177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177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177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172</v>
      </c>
      <c r="C5" s="151"/>
      <c r="D5" s="5">
        <f>IF(ISERROR(VLOOKUP(C3,DATOS,3,0))=TRUE,"",VLOOKUP(C3,DATOS,3,0))</f>
        <v>20</v>
      </c>
      <c r="E5" s="150" t="s">
        <v>173</v>
      </c>
      <c r="F5" s="151"/>
      <c r="G5" s="5">
        <f>IF(ISERROR(VLOOKUP(C3,DATOS,4,0))=TRUE,"",VLOOKUP(C3,DATOS,4,0))</f>
        <v>1</v>
      </c>
      <c r="I5" s="150" t="s">
        <v>172</v>
      </c>
      <c r="J5" s="151"/>
      <c r="K5" s="5">
        <f>IF(ISERROR(VLOOKUP(J3,DATOS,3,0))=TRUE,"",VLOOKUP(J3,DATOS,3,0))</f>
        <v>12</v>
      </c>
      <c r="L5" s="150" t="s">
        <v>173</v>
      </c>
      <c r="M5" s="151"/>
      <c r="N5" s="5">
        <f>IF(ISERROR(VLOOKUP(J3,DATOS,4,0))=TRUE,"",VLOOKUP(J3,DATOS,4,0))</f>
        <v>3</v>
      </c>
      <c r="P5" s="150" t="s">
        <v>172</v>
      </c>
      <c r="Q5" s="151"/>
      <c r="R5" s="5">
        <f>IF(ISERROR(VLOOKUP(Q3,DATOS,3,0))=TRUE,"",VLOOKUP(Q3,DATOS,3,0))</f>
        <v>1</v>
      </c>
      <c r="S5" s="150" t="s">
        <v>173</v>
      </c>
      <c r="T5" s="151"/>
      <c r="U5" s="5">
        <f>IF(ISERROR(VLOOKUP(Q3,DATOS,4,0))=TRUE,"",VLOOKUP(Q3,DATOS,4,0))</f>
        <v>1</v>
      </c>
      <c r="W5" s="150" t="s">
        <v>172</v>
      </c>
      <c r="X5" s="151"/>
      <c r="Y5" s="5">
        <f>IF(ISERROR(VLOOKUP(X3,DATOS,3,0))=TRUE,"",VLOOKUP(X3,DATOS,3,0))</f>
        <v>19</v>
      </c>
      <c r="Z5" s="150" t="s">
        <v>173</v>
      </c>
      <c r="AA5" s="151"/>
      <c r="AB5" s="5">
        <f>IF(ISERROR(VLOOKUP(X3,DATOS,4,0))=TRUE,"",VLOOKUP(X3,DATOS,4,0))</f>
        <v>3</v>
      </c>
    </row>
    <row r="6" spans="2:28" ht="24" customHeight="1" thickBot="1" x14ac:dyDescent="0.3">
      <c r="B6" s="150" t="s">
        <v>174</v>
      </c>
      <c r="C6" s="151"/>
      <c r="D6" s="5">
        <f>IF(ISERROR(VLOOKUP(C3,DATOS,5,0))=TRUE,"",VLOOKUP(C3,DATOS,5,0))</f>
        <v>13.35</v>
      </c>
      <c r="E6" s="150" t="s">
        <v>179</v>
      </c>
      <c r="F6" s="151"/>
      <c r="G6" s="5">
        <f>IF(ISERROR(VLOOKUP(C3,DATOS,6,0))=TRUE,"",VLOOKUP(C3,DATOS,6,0))</f>
        <v>1</v>
      </c>
      <c r="I6" s="150" t="s">
        <v>174</v>
      </c>
      <c r="J6" s="151"/>
      <c r="K6" s="5">
        <f>IF(ISERROR(VLOOKUP(J3,DATOS,5,0))=TRUE,"",VLOOKUP(J3,DATOS,5,0))</f>
        <v>8.8500000000000014</v>
      </c>
      <c r="L6" s="150" t="s">
        <v>179</v>
      </c>
      <c r="M6" s="151"/>
      <c r="N6" s="5">
        <f>IF(ISERROR(VLOOKUP(J3,DATOS,6,0))=TRUE,"",VLOOKUP(J3,DATOS,6,0))</f>
        <v>2</v>
      </c>
      <c r="P6" s="150" t="s">
        <v>174</v>
      </c>
      <c r="Q6" s="151"/>
      <c r="R6" s="5">
        <f>IF(ISERROR(VLOOKUP(Q3,DATOS,5,0))=TRUE,"",VLOOKUP(Q3,DATOS,5,0))</f>
        <v>1</v>
      </c>
      <c r="S6" s="150" t="s">
        <v>179</v>
      </c>
      <c r="T6" s="151"/>
      <c r="U6" s="5">
        <f>IF(ISERROR(VLOOKUP(Q3,DATOS,6,0))=TRUE,"",VLOOKUP(Q3,DATOS,6,0))</f>
        <v>3</v>
      </c>
      <c r="W6" s="150" t="s">
        <v>174</v>
      </c>
      <c r="X6" s="151"/>
      <c r="Y6" s="5">
        <f>IF(ISERROR(VLOOKUP(X3,DATOS,5,0))=TRUE,"",VLOOKUP(X3,DATOS,5,0))</f>
        <v>13.399999999999999</v>
      </c>
      <c r="Z6" s="150" t="s">
        <v>179</v>
      </c>
      <c r="AA6" s="151"/>
      <c r="AB6" s="5">
        <f>IF(ISERROR(VLOOKUP(X3,DATOS,6,0))=TRUE,"",VLOOKUP(X3,DATOS,6,0))</f>
        <v>1</v>
      </c>
    </row>
    <row r="7" spans="2:28" ht="24" customHeight="1" thickBot="1" x14ac:dyDescent="0.3">
      <c r="B7" s="150" t="s">
        <v>180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180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180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180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175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175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175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175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176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176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176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176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2" t="str">
        <f>IF(ISERROR(VLOOKUP(C16,DATOS,12,0))=TRUE,"",VLOOKUP(C16,DATOS,12,0))</f>
        <v>Administrador del Sistema</v>
      </c>
      <c r="F16" s="152"/>
      <c r="G16" s="153"/>
      <c r="I16" s="4" t="s">
        <v>178</v>
      </c>
      <c r="J16" s="6" t="s">
        <v>113</v>
      </c>
      <c r="K16" s="4" t="s">
        <v>181</v>
      </c>
      <c r="L16" s="152" t="str">
        <f>IF(ISERROR(VLOOKUP(J16,DATOS,12,0))=TRUE,"",VLOOKUP(J16,DATOS,12,0))</f>
        <v>Administrador del Sistema</v>
      </c>
      <c r="M16" s="152"/>
      <c r="N16" s="153"/>
      <c r="P16" s="4" t="s">
        <v>178</v>
      </c>
      <c r="Q16" s="6" t="s">
        <v>114</v>
      </c>
      <c r="R16" s="4" t="s">
        <v>181</v>
      </c>
      <c r="S16" s="152" t="str">
        <f>IF(ISERROR(VLOOKUP(Q16,DATOS,12,0))=TRUE,"",VLOOKUP(Q16,DATOS,12,0))</f>
        <v>Administrador del Sistema</v>
      </c>
      <c r="T16" s="152"/>
      <c r="U16" s="153"/>
      <c r="W16" s="4" t="s">
        <v>178</v>
      </c>
      <c r="X16" s="6" t="s">
        <v>115</v>
      </c>
      <c r="Y16" s="4" t="s">
        <v>181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177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177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177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177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172</v>
      </c>
      <c r="C18" s="151"/>
      <c r="D18" s="5">
        <f>IF(ISERROR(VLOOKUP(C16,DATOS,3,0))=TRUE,"",VLOOKUP(C16,DATOS,3,0))</f>
        <v>11</v>
      </c>
      <c r="E18" s="150" t="s">
        <v>173</v>
      </c>
      <c r="F18" s="151"/>
      <c r="G18" s="5">
        <f>IF(ISERROR(VLOOKUP(C16,DATOS,4,0))=TRUE,"",VLOOKUP(C16,DATOS,4,0))</f>
        <v>3</v>
      </c>
      <c r="I18" s="150" t="s">
        <v>172</v>
      </c>
      <c r="J18" s="151"/>
      <c r="K18" s="5">
        <f>IF(ISERROR(VLOOKUP(J16,DATOS,3,0))=TRUE,"",VLOOKUP(J16,DATOS,3,0))</f>
        <v>1</v>
      </c>
      <c r="L18" s="150" t="s">
        <v>173</v>
      </c>
      <c r="M18" s="151"/>
      <c r="N18" s="5">
        <f>IF(ISERROR(VLOOKUP(J16,DATOS,4,0))=TRUE,"",VLOOKUP(J16,DATOS,4,0))</f>
        <v>1</v>
      </c>
      <c r="P18" s="150" t="s">
        <v>172</v>
      </c>
      <c r="Q18" s="151"/>
      <c r="R18" s="5">
        <f>IF(ISERROR(VLOOKUP(Q16,DATOS,3,0))=TRUE,"",VLOOKUP(Q16,DATOS,3,0))</f>
        <v>18</v>
      </c>
      <c r="S18" s="150" t="s">
        <v>173</v>
      </c>
      <c r="T18" s="151"/>
      <c r="U18" s="5">
        <f>IF(ISERROR(VLOOKUP(Q16,DATOS,4,0))=TRUE,"",VLOOKUP(Q16,DATOS,4,0))</f>
        <v>2</v>
      </c>
      <c r="W18" s="150" t="s">
        <v>172</v>
      </c>
      <c r="X18" s="151"/>
      <c r="Y18" s="5">
        <f>IF(ISERROR(VLOOKUP(X16,DATOS,3,0))=TRUE,"",VLOOKUP(X16,DATOS,3,0))</f>
        <v>10</v>
      </c>
      <c r="Z18" s="150" t="s">
        <v>173</v>
      </c>
      <c r="AA18" s="151"/>
      <c r="AB18" s="5">
        <f>IF(ISERROR(VLOOKUP(X16,DATOS,4,0))=TRUE,"",VLOOKUP(X16,DATOS,4,0))</f>
        <v>3</v>
      </c>
    </row>
    <row r="19" spans="2:28" ht="24" customHeight="1" thickBot="1" x14ac:dyDescent="0.3">
      <c r="B19" s="150" t="s">
        <v>174</v>
      </c>
      <c r="C19" s="151"/>
      <c r="D19" s="5">
        <f>IF(ISERROR(VLOOKUP(C16,DATOS,5,0))=TRUE,"",VLOOKUP(C16,DATOS,5,0))</f>
        <v>8.1999999999999993</v>
      </c>
      <c r="E19" s="150" t="s">
        <v>179</v>
      </c>
      <c r="F19" s="151"/>
      <c r="G19" s="5">
        <f>IF(ISERROR(VLOOKUP(C16,DATOS,6,0))=TRUE,"",VLOOKUP(C16,DATOS,6,0))</f>
        <v>2</v>
      </c>
      <c r="I19" s="150" t="s">
        <v>174</v>
      </c>
      <c r="J19" s="151"/>
      <c r="K19" s="5">
        <f>IF(ISERROR(VLOOKUP(J16,DATOS,5,0))=TRUE,"",VLOOKUP(J16,DATOS,5,0))</f>
        <v>1</v>
      </c>
      <c r="L19" s="150" t="s">
        <v>179</v>
      </c>
      <c r="M19" s="151"/>
      <c r="N19" s="5">
        <f>IF(ISERROR(VLOOKUP(J16,DATOS,6,0))=TRUE,"",VLOOKUP(J16,DATOS,6,0))</f>
        <v>6</v>
      </c>
      <c r="P19" s="150" t="s">
        <v>174</v>
      </c>
      <c r="Q19" s="151"/>
      <c r="R19" s="5">
        <f>IF(ISERROR(VLOOKUP(Q16,DATOS,5,0))=TRUE,"",VLOOKUP(Q16,DATOS,5,0))</f>
        <v>12.4</v>
      </c>
      <c r="S19" s="150" t="s">
        <v>179</v>
      </c>
      <c r="T19" s="151"/>
      <c r="U19" s="5">
        <f>IF(ISERROR(VLOOKUP(Q16,DATOS,6,0))=TRUE,"",VLOOKUP(Q16,DATOS,6,0))</f>
        <v>1</v>
      </c>
      <c r="W19" s="150" t="s">
        <v>174</v>
      </c>
      <c r="X19" s="151"/>
      <c r="Y19" s="5">
        <f>IF(ISERROR(VLOOKUP(X16,DATOS,5,0))=TRUE,"",VLOOKUP(X16,DATOS,5,0))</f>
        <v>7.55</v>
      </c>
      <c r="Z19" s="150" t="s">
        <v>179</v>
      </c>
      <c r="AA19" s="151"/>
      <c r="AB19" s="5">
        <f>IF(ISERROR(VLOOKUP(X16,DATOS,6,0))=TRUE,"",VLOOKUP(X16,DATOS,6,0))</f>
        <v>3</v>
      </c>
    </row>
    <row r="20" spans="2:28" ht="24" customHeight="1" thickBot="1" x14ac:dyDescent="0.3">
      <c r="B20" s="150" t="s">
        <v>180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180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180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180</v>
      </c>
      <c r="X20" s="151"/>
      <c r="Y20" s="152" t="str">
        <f>IF(ISERROR(VLOOKUP(X16,DATOS,13,0))=TRUE,"",VLOOKUP(X16,DATOS,13,0))</f>
        <v>Rodolfo Cordero</v>
      </c>
      <c r="Z20" s="152"/>
      <c r="AA20" s="152"/>
      <c r="AB20" s="153"/>
    </row>
    <row r="21" spans="2:28" ht="18.75" customHeight="1" x14ac:dyDescent="0.25">
      <c r="B21" s="141" t="s">
        <v>175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175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175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175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176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176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176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176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2" t="str">
        <f>IF(ISERROR(VLOOKUP(C29,DATOS,12,0))=TRUE,"",VLOOKUP(C29,DATOS,12,0))</f>
        <v>Administrador del Sistema</v>
      </c>
      <c r="F29" s="152"/>
      <c r="G29" s="153"/>
      <c r="I29" s="4" t="s">
        <v>178</v>
      </c>
      <c r="J29" s="6" t="s">
        <v>117</v>
      </c>
      <c r="K29" s="4" t="s">
        <v>181</v>
      </c>
      <c r="L29" s="152" t="str">
        <f>IF(ISERROR(VLOOKUP(J29,DATOS,12,0))=TRUE,"",VLOOKUP(J29,DATOS,12,0))</f>
        <v>Administrador del Sistema</v>
      </c>
      <c r="M29" s="152"/>
      <c r="N29" s="153"/>
      <c r="P29" s="4" t="s">
        <v>178</v>
      </c>
      <c r="Q29" s="6" t="s">
        <v>118</v>
      </c>
      <c r="R29" s="4" t="s">
        <v>181</v>
      </c>
      <c r="S29" s="152" t="str">
        <f>IF(ISERROR(VLOOKUP(Q29,DATOS,12,0))=TRUE,"",VLOOKUP(Q29,DATOS,12,0))</f>
        <v>Administrador del Sistema</v>
      </c>
      <c r="T29" s="152"/>
      <c r="U29" s="153"/>
      <c r="W29" s="4" t="s">
        <v>178</v>
      </c>
      <c r="X29" s="6" t="s">
        <v>119</v>
      </c>
      <c r="Y29" s="4" t="s">
        <v>181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177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177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177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177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172</v>
      </c>
      <c r="C31" s="151"/>
      <c r="D31" s="5">
        <f>IF(ISERROR(VLOOKUP(C29,DATOS,3,0))=TRUE,"",VLOOKUP(C29,DATOS,3,0))</f>
        <v>17</v>
      </c>
      <c r="E31" s="150" t="s">
        <v>173</v>
      </c>
      <c r="F31" s="151"/>
      <c r="G31" s="5">
        <f>IF(ISERROR(VLOOKUP(C29,DATOS,4,0))=TRUE,"",VLOOKUP(C29,DATOS,4,0))</f>
        <v>4</v>
      </c>
      <c r="I31" s="150" t="s">
        <v>172</v>
      </c>
      <c r="J31" s="151"/>
      <c r="K31" s="5">
        <f>IF(ISERROR(VLOOKUP(J29,DATOS,3,0))=TRUE,"",VLOOKUP(J29,DATOS,3,0))</f>
        <v>11</v>
      </c>
      <c r="L31" s="150" t="s">
        <v>173</v>
      </c>
      <c r="M31" s="151"/>
      <c r="N31" s="5">
        <f>IF(ISERROR(VLOOKUP(J29,DATOS,4,0))=TRUE,"",VLOOKUP(J29,DATOS,4,0))</f>
        <v>4</v>
      </c>
      <c r="P31" s="150" t="s">
        <v>172</v>
      </c>
      <c r="Q31" s="151"/>
      <c r="R31" s="5">
        <f>IF(ISERROR(VLOOKUP(Q29,DATOS,3,0))=TRUE,"",VLOOKUP(Q29,DATOS,3,0))</f>
        <v>7</v>
      </c>
      <c r="S31" s="150" t="s">
        <v>173</v>
      </c>
      <c r="T31" s="151"/>
      <c r="U31" s="5">
        <f>IF(ISERROR(VLOOKUP(Q29,DATOS,4,0))=TRUE,"",VLOOKUP(Q29,DATOS,4,0))</f>
        <v>3</v>
      </c>
      <c r="W31" s="150" t="s">
        <v>172</v>
      </c>
      <c r="X31" s="151"/>
      <c r="Y31" s="5">
        <f>IF(ISERROR(VLOOKUP(X29,DATOS,3,0))=TRUE,"",VLOOKUP(X29,DATOS,3,0))</f>
        <v>9</v>
      </c>
      <c r="Z31" s="150" t="s">
        <v>173</v>
      </c>
      <c r="AA31" s="151"/>
      <c r="AB31" s="5">
        <f>IF(ISERROR(VLOOKUP(X29,DATOS,4,0))=TRUE,"",VLOOKUP(X29,DATOS,4,0))</f>
        <v>4</v>
      </c>
    </row>
    <row r="32" spans="2:28" ht="24" customHeight="1" thickBot="1" x14ac:dyDescent="0.3">
      <c r="B32" s="150" t="s">
        <v>174</v>
      </c>
      <c r="C32" s="151"/>
      <c r="D32" s="5">
        <f>IF(ISERROR(VLOOKUP(C29,DATOS,5,0))=TRUE,"",VLOOKUP(C29,DATOS,5,0))</f>
        <v>12.450000000000001</v>
      </c>
      <c r="E32" s="150" t="s">
        <v>179</v>
      </c>
      <c r="F32" s="151"/>
      <c r="G32" s="5">
        <f>IF(ISERROR(VLOOKUP(C29,DATOS,6,0))=TRUE,"",VLOOKUP(C29,DATOS,6,0))</f>
        <v>1</v>
      </c>
      <c r="I32" s="150" t="s">
        <v>174</v>
      </c>
      <c r="J32" s="151"/>
      <c r="K32" s="5">
        <f>IF(ISERROR(VLOOKUP(J29,DATOS,5,0))=TRUE,"",VLOOKUP(J29,DATOS,5,0))</f>
        <v>8.5500000000000007</v>
      </c>
      <c r="L32" s="150" t="s">
        <v>179</v>
      </c>
      <c r="M32" s="151"/>
      <c r="N32" s="5">
        <f>IF(ISERROR(VLOOKUP(J29,DATOS,6,0))=TRUE,"",VLOOKUP(J29,DATOS,6,0))</f>
        <v>3</v>
      </c>
      <c r="P32" s="150" t="s">
        <v>174</v>
      </c>
      <c r="Q32" s="151"/>
      <c r="R32" s="5">
        <f>IF(ISERROR(VLOOKUP(Q29,DATOS,5,0))=TRUE,"",VLOOKUP(Q29,DATOS,5,0))</f>
        <v>5.6</v>
      </c>
      <c r="S32" s="150" t="s">
        <v>179</v>
      </c>
      <c r="T32" s="151"/>
      <c r="U32" s="5">
        <f>IF(ISERROR(VLOOKUP(Q29,DATOS,6,0))=TRUE,"",VLOOKUP(Q29,DATOS,6,0))</f>
        <v>2</v>
      </c>
      <c r="W32" s="150" t="s">
        <v>174</v>
      </c>
      <c r="X32" s="151"/>
      <c r="Y32" s="5">
        <f>IF(ISERROR(VLOOKUP(X29,DATOS,5,0))=TRUE,"",VLOOKUP(X29,DATOS,5,0))</f>
        <v>7.25</v>
      </c>
      <c r="Z32" s="150" t="s">
        <v>179</v>
      </c>
      <c r="AA32" s="151"/>
      <c r="AB32" s="5">
        <f>IF(ISERROR(VLOOKUP(X29,DATOS,6,0))=TRUE,"",VLOOKUP(X29,DATOS,6,0))</f>
        <v>3</v>
      </c>
    </row>
    <row r="33" spans="2:28" ht="24" customHeight="1" thickBot="1" x14ac:dyDescent="0.3">
      <c r="B33" s="150" t="s">
        <v>180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180</v>
      </c>
      <c r="J33" s="151"/>
      <c r="K33" s="152" t="str">
        <f>IF(ISERROR(VLOOKUP(J29,DATOS,13,0))=TRUE,"",VLOOKUP(J29,DATOS,13,0))</f>
        <v>Rodolfo Cordero</v>
      </c>
      <c r="L33" s="152"/>
      <c r="M33" s="152"/>
      <c r="N33" s="153"/>
      <c r="P33" s="150" t="s">
        <v>180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180</v>
      </c>
      <c r="X33" s="151"/>
      <c r="Y33" s="152" t="str">
        <f>IF(ISERROR(VLOOKUP(X29,DATOS,13,0))=TRUE,"",VLOOKUP(X29,DATOS,13,0))</f>
        <v>Rodolfo Cordero</v>
      </c>
      <c r="Z33" s="152"/>
      <c r="AA33" s="152"/>
      <c r="AB33" s="153"/>
    </row>
    <row r="34" spans="2:28" ht="18.75" customHeight="1" x14ac:dyDescent="0.25">
      <c r="B34" s="141" t="s">
        <v>175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175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175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175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176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176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176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176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2" t="str">
        <f>IF(ISERROR(VLOOKUP(C42,DATOS,12,0))=TRUE,"",VLOOKUP(C42,DATOS,12,0))</f>
        <v>Administrador del Sistema</v>
      </c>
      <c r="F42" s="152"/>
      <c r="G42" s="153"/>
      <c r="I42" s="4" t="s">
        <v>178</v>
      </c>
      <c r="J42" s="6" t="s">
        <v>121</v>
      </c>
      <c r="K42" s="4" t="s">
        <v>181</v>
      </c>
      <c r="L42" s="152" t="str">
        <f>IF(ISERROR(VLOOKUP(J42,DATOS,12,0))=TRUE,"",VLOOKUP(J42,DATOS,12,0))</f>
        <v>Administrador del Sistema</v>
      </c>
      <c r="M42" s="152"/>
      <c r="N42" s="153"/>
      <c r="P42" s="4" t="s">
        <v>178</v>
      </c>
      <c r="Q42" s="6" t="s">
        <v>122</v>
      </c>
      <c r="R42" s="4" t="s">
        <v>181</v>
      </c>
      <c r="S42" s="152" t="str">
        <f>IF(ISERROR(VLOOKUP(Q42,DATOS,12,0))=TRUE,"",VLOOKUP(Q42,DATOS,12,0))</f>
        <v>Administrador del Sistema</v>
      </c>
      <c r="T42" s="152"/>
      <c r="U42" s="153"/>
      <c r="W42" s="4" t="s">
        <v>178</v>
      </c>
      <c r="X42" s="6" t="s">
        <v>123</v>
      </c>
      <c r="Y42" s="4" t="s">
        <v>181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177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177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177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177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172</v>
      </c>
      <c r="C44" s="151"/>
      <c r="D44" s="5">
        <f>IF(ISERROR(VLOOKUP(C42,DATOS,3,0))=TRUE,"",VLOOKUP(C42,DATOS,3,0))</f>
        <v>2</v>
      </c>
      <c r="E44" s="150" t="s">
        <v>173</v>
      </c>
      <c r="F44" s="151"/>
      <c r="G44" s="5">
        <f>IF(ISERROR(VLOOKUP(C42,DATOS,4,0))=TRUE,"",VLOOKUP(C42,DATOS,4,0))</f>
        <v>3</v>
      </c>
      <c r="I44" s="150" t="s">
        <v>172</v>
      </c>
      <c r="J44" s="151"/>
      <c r="K44" s="5">
        <f>IF(ISERROR(VLOOKUP(J42,DATOS,3,0))=TRUE,"",VLOOKUP(J42,DATOS,3,0))</f>
        <v>16</v>
      </c>
      <c r="L44" s="150" t="s">
        <v>173</v>
      </c>
      <c r="M44" s="151"/>
      <c r="N44" s="5">
        <f>IF(ISERROR(VLOOKUP(J42,DATOS,4,0))=TRUE,"",VLOOKUP(J42,DATOS,4,0))</f>
        <v>6</v>
      </c>
      <c r="P44" s="150" t="s">
        <v>172</v>
      </c>
      <c r="Q44" s="151"/>
      <c r="R44" s="5">
        <f>IF(ISERROR(VLOOKUP(Q42,DATOS,3,0))=TRUE,"",VLOOKUP(Q42,DATOS,3,0))</f>
        <v>8</v>
      </c>
      <c r="S44" s="150" t="s">
        <v>173</v>
      </c>
      <c r="T44" s="151"/>
      <c r="U44" s="5">
        <f>IF(ISERROR(VLOOKUP(Q42,DATOS,4,0))=TRUE,"",VLOOKUP(Q42,DATOS,4,0))</f>
        <v>3</v>
      </c>
      <c r="W44" s="150" t="s">
        <v>172</v>
      </c>
      <c r="X44" s="151"/>
      <c r="Y44" s="5">
        <f>IF(ISERROR(VLOOKUP(X42,DATOS,3,0))=TRUE,"",VLOOKUP(X42,DATOS,3,0))</f>
        <v>2</v>
      </c>
      <c r="Z44" s="150" t="s">
        <v>173</v>
      </c>
      <c r="AA44" s="151"/>
      <c r="AB44" s="5">
        <f>IF(ISERROR(VLOOKUP(X42,DATOS,4,0))=TRUE,"",VLOOKUP(X42,DATOS,4,0))</f>
        <v>2</v>
      </c>
    </row>
    <row r="45" spans="2:28" ht="24" customHeight="1" thickBot="1" x14ac:dyDescent="0.3">
      <c r="B45" s="150" t="s">
        <v>174</v>
      </c>
      <c r="C45" s="151"/>
      <c r="D45" s="5">
        <f>IF(ISERROR(VLOOKUP(C42,DATOS,5,0))=TRUE,"",VLOOKUP(C42,DATOS,5,0))</f>
        <v>2.3499999999999996</v>
      </c>
      <c r="E45" s="150" t="s">
        <v>179</v>
      </c>
      <c r="F45" s="151"/>
      <c r="G45" s="5">
        <f>IF(ISERROR(VLOOKUP(C42,DATOS,6,0))=TRUE,"",VLOOKUP(C42,DATOS,6,0))</f>
        <v>3</v>
      </c>
      <c r="I45" s="150" t="s">
        <v>174</v>
      </c>
      <c r="J45" s="151"/>
      <c r="K45" s="5">
        <f>IF(ISERROR(VLOOKUP(J42,DATOS,5,0))=TRUE,"",VLOOKUP(J42,DATOS,5,0))</f>
        <v>12.5</v>
      </c>
      <c r="L45" s="150" t="s">
        <v>179</v>
      </c>
      <c r="M45" s="151"/>
      <c r="N45" s="5">
        <f>IF(ISERROR(VLOOKUP(J42,DATOS,6,0))=TRUE,"",VLOOKUP(J42,DATOS,6,0))</f>
        <v>1</v>
      </c>
      <c r="P45" s="150" t="s">
        <v>174</v>
      </c>
      <c r="Q45" s="151"/>
      <c r="R45" s="5">
        <f>IF(ISERROR(VLOOKUP(Q42,DATOS,5,0))=TRUE,"",VLOOKUP(Q42,DATOS,5,0))</f>
        <v>6.25</v>
      </c>
      <c r="S45" s="150" t="s">
        <v>179</v>
      </c>
      <c r="T45" s="151"/>
      <c r="U45" s="5">
        <f>IF(ISERROR(VLOOKUP(Q42,DATOS,6,0))=TRUE,"",VLOOKUP(Q42,DATOS,6,0))</f>
        <v>2</v>
      </c>
      <c r="W45" s="150" t="s">
        <v>174</v>
      </c>
      <c r="X45" s="151"/>
      <c r="Y45" s="5">
        <f>IF(ISERROR(VLOOKUP(X42,DATOS,5,0))=TRUE,"",VLOOKUP(X42,DATOS,5,0))</f>
        <v>2</v>
      </c>
      <c r="Z45" s="150" t="s">
        <v>179</v>
      </c>
      <c r="AA45" s="151"/>
      <c r="AB45" s="5">
        <f>IF(ISERROR(VLOOKUP(X42,DATOS,6,0))=TRUE,"",VLOOKUP(X42,DATOS,6,0))</f>
        <v>3</v>
      </c>
    </row>
    <row r="46" spans="2:28" ht="24" customHeight="1" thickBot="1" x14ac:dyDescent="0.3">
      <c r="B46" s="150" t="s">
        <v>180</v>
      </c>
      <c r="C46" s="151"/>
      <c r="D46" s="152" t="str">
        <f>IF(ISERROR(VLOOKUP(C42,DATOS,13,0))=TRUE,"",VLOOKUP(C42,DATOS,13,0))</f>
        <v>Rodolfo Cordero</v>
      </c>
      <c r="E46" s="152"/>
      <c r="F46" s="152"/>
      <c r="G46" s="153"/>
      <c r="I46" s="150" t="s">
        <v>180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180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180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175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175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175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175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176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176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176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176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2" t="str">
        <f>IF(ISERROR(VLOOKUP(C55,DATOS,12,0))=TRUE,"",VLOOKUP(C55,DATOS,12,0))</f>
        <v>Administrador del Sistema</v>
      </c>
      <c r="F55" s="152"/>
      <c r="G55" s="153"/>
      <c r="I55" s="4" t="s">
        <v>178</v>
      </c>
      <c r="J55" s="6" t="s">
        <v>125</v>
      </c>
      <c r="K55" s="4" t="s">
        <v>181</v>
      </c>
      <c r="L55" s="152" t="str">
        <f>IF(ISERROR(VLOOKUP(J55,DATOS,12,0))=TRUE,"",VLOOKUP(J55,DATOS,12,0))</f>
        <v>Administrador del Sistema</v>
      </c>
      <c r="M55" s="152"/>
      <c r="N55" s="153"/>
      <c r="P55" s="4" t="s">
        <v>178</v>
      </c>
      <c r="Q55" s="6" t="s">
        <v>126</v>
      </c>
      <c r="R55" s="4" t="s">
        <v>181</v>
      </c>
      <c r="S55" s="152" t="str">
        <f>IF(ISERROR(VLOOKUP(Q55,DATOS,12,0))=TRUE,"",VLOOKUP(Q55,DATOS,12,0))</f>
        <v>Administrador del Sistema</v>
      </c>
      <c r="T55" s="152"/>
      <c r="U55" s="153"/>
      <c r="W55" s="4" t="s">
        <v>178</v>
      </c>
      <c r="X55" s="6" t="s">
        <v>127</v>
      </c>
      <c r="Y55" s="4" t="s">
        <v>181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177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177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177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177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172</v>
      </c>
      <c r="C57" s="151"/>
      <c r="D57" s="5">
        <f>IF(ISERROR(VLOOKUP(C55,DATOS,3,0))=TRUE,"",VLOOKUP(C55,DATOS,3,0))</f>
        <v>15</v>
      </c>
      <c r="E57" s="150" t="s">
        <v>173</v>
      </c>
      <c r="F57" s="151"/>
      <c r="G57" s="5">
        <f>IF(ISERROR(VLOOKUP(C55,DATOS,4,0))=TRUE,"",VLOOKUP(C55,DATOS,4,0))</f>
        <v>6</v>
      </c>
      <c r="I57" s="150" t="s">
        <v>172</v>
      </c>
      <c r="J57" s="151"/>
      <c r="K57" s="5">
        <f>IF(ISERROR(VLOOKUP(J55,DATOS,3,0))=TRUE,"",VLOOKUP(J55,DATOS,3,0))</f>
        <v>8</v>
      </c>
      <c r="L57" s="150" t="s">
        <v>173</v>
      </c>
      <c r="M57" s="151"/>
      <c r="N57" s="5">
        <f>IF(ISERROR(VLOOKUP(J55,DATOS,4,0))=TRUE,"",VLOOKUP(J55,DATOS,4,0))</f>
        <v>3</v>
      </c>
      <c r="P57" s="150" t="s">
        <v>172</v>
      </c>
      <c r="Q57" s="151"/>
      <c r="R57" s="5">
        <f>IF(ISERROR(VLOOKUP(Q55,DATOS,3,0))=TRUE,"",VLOOKUP(Q55,DATOS,3,0))</f>
        <v>1</v>
      </c>
      <c r="S57" s="150" t="s">
        <v>173</v>
      </c>
      <c r="T57" s="151"/>
      <c r="U57" s="5">
        <f>IF(ISERROR(VLOOKUP(Q55,DATOS,4,0))=TRUE,"",VLOOKUP(Q55,DATOS,4,0))</f>
        <v>1</v>
      </c>
      <c r="W57" s="150" t="s">
        <v>172</v>
      </c>
      <c r="X57" s="151"/>
      <c r="Y57" s="5">
        <f>IF(ISERROR(VLOOKUP(X55,DATOS,3,0))=TRUE,"",VLOOKUP(X55,DATOS,3,0))</f>
        <v>14</v>
      </c>
      <c r="Z57" s="150" t="s">
        <v>173</v>
      </c>
      <c r="AA57" s="151"/>
      <c r="AB57" s="5">
        <f>IF(ISERROR(VLOOKUP(X55,DATOS,4,0))=TRUE,"",VLOOKUP(X55,DATOS,4,0))</f>
        <v>6</v>
      </c>
    </row>
    <row r="58" spans="2:28" ht="24" customHeight="1" thickBot="1" x14ac:dyDescent="0.3">
      <c r="B58" s="150" t="s">
        <v>174</v>
      </c>
      <c r="C58" s="151"/>
      <c r="D58" s="5">
        <f>IF(ISERROR(VLOOKUP(C55,DATOS,5,0))=TRUE,"",VLOOKUP(C55,DATOS,5,0))</f>
        <v>11.85</v>
      </c>
      <c r="E58" s="150" t="s">
        <v>179</v>
      </c>
      <c r="F58" s="151"/>
      <c r="G58" s="5">
        <f>IF(ISERROR(VLOOKUP(C55,DATOS,6,0))=TRUE,"",VLOOKUP(C55,DATOS,6,0))</f>
        <v>1</v>
      </c>
      <c r="I58" s="150" t="s">
        <v>174</v>
      </c>
      <c r="J58" s="151"/>
      <c r="K58" s="5">
        <f>IF(ISERROR(VLOOKUP(J55,DATOS,5,0))=TRUE,"",VLOOKUP(J55,DATOS,5,0))</f>
        <v>6.25</v>
      </c>
      <c r="L58" s="150" t="s">
        <v>179</v>
      </c>
      <c r="M58" s="151"/>
      <c r="N58" s="5">
        <f>IF(ISERROR(VLOOKUP(J55,DATOS,6,0))=TRUE,"",VLOOKUP(J55,DATOS,6,0))</f>
        <v>2</v>
      </c>
      <c r="P58" s="150" t="s">
        <v>174</v>
      </c>
      <c r="Q58" s="151"/>
      <c r="R58" s="5">
        <f>IF(ISERROR(VLOOKUP(Q55,DATOS,5,0))=TRUE,"",VLOOKUP(Q55,DATOS,5,0))</f>
        <v>1</v>
      </c>
      <c r="S58" s="150" t="s">
        <v>179</v>
      </c>
      <c r="T58" s="151"/>
      <c r="U58" s="5">
        <f>IF(ISERROR(VLOOKUP(Q55,DATOS,6,0))=TRUE,"",VLOOKUP(Q55,DATOS,6,0))</f>
        <v>6</v>
      </c>
      <c r="W58" s="150" t="s">
        <v>174</v>
      </c>
      <c r="X58" s="151"/>
      <c r="Y58" s="5">
        <f>IF(ISERROR(VLOOKUP(X55,DATOS,5,0))=TRUE,"",VLOOKUP(X55,DATOS,5,0))</f>
        <v>11.2</v>
      </c>
      <c r="Z58" s="150" t="s">
        <v>179</v>
      </c>
      <c r="AA58" s="151"/>
      <c r="AB58" s="5">
        <f>IF(ISERROR(VLOOKUP(X55,DATOS,6,0))=TRUE,"",VLOOKUP(X55,DATOS,6,0))</f>
        <v>2</v>
      </c>
    </row>
    <row r="59" spans="2:28" ht="24" customHeight="1" thickBot="1" x14ac:dyDescent="0.3">
      <c r="B59" s="150" t="s">
        <v>180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180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180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180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175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175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175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175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176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176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176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176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2" t="str">
        <f>IF(ISERROR(VLOOKUP(C68,DATOS,12,0))=TRUE,"",VLOOKUP(C68,DATOS,12,0))</f>
        <v>Administrador del Sistema</v>
      </c>
      <c r="F68" s="152"/>
      <c r="G68" s="153"/>
      <c r="I68" s="4" t="s">
        <v>178</v>
      </c>
      <c r="J68" s="6" t="s">
        <v>129</v>
      </c>
      <c r="K68" s="4" t="s">
        <v>181</v>
      </c>
      <c r="L68" s="152" t="str">
        <f>IF(ISERROR(VLOOKUP(J68,DATOS,12,0))=TRUE,"",VLOOKUP(J68,DATOS,12,0))</f>
        <v>Administrador del Sistema</v>
      </c>
      <c r="M68" s="152"/>
      <c r="N68" s="153"/>
      <c r="P68" s="4" t="s">
        <v>178</v>
      </c>
      <c r="Q68" s="6" t="s">
        <v>130</v>
      </c>
      <c r="R68" s="4" t="s">
        <v>181</v>
      </c>
      <c r="S68" s="152" t="str">
        <f>IF(ISERROR(VLOOKUP(Q68,DATOS,12,0))=TRUE,"",VLOOKUP(Q68,DATOS,12,0))</f>
        <v>Administrador del Sistema</v>
      </c>
      <c r="T68" s="152"/>
      <c r="U68" s="153"/>
      <c r="W68" s="4" t="s">
        <v>178</v>
      </c>
      <c r="X68" s="6" t="s">
        <v>131</v>
      </c>
      <c r="Y68" s="4" t="s">
        <v>181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177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177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177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177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172</v>
      </c>
      <c r="C70" s="151"/>
      <c r="D70" s="5">
        <f>IF(ISERROR(VLOOKUP(C68,DATOS,3,0))=TRUE,"",VLOOKUP(C68,DATOS,3,0))</f>
        <v>7</v>
      </c>
      <c r="E70" s="150" t="s">
        <v>173</v>
      </c>
      <c r="F70" s="151"/>
      <c r="G70" s="5">
        <f>IF(ISERROR(VLOOKUP(C68,DATOS,4,0))=TRUE,"",VLOOKUP(C68,DATOS,4,0))</f>
        <v>4</v>
      </c>
      <c r="I70" s="150" t="s">
        <v>172</v>
      </c>
      <c r="J70" s="151"/>
      <c r="K70" s="5">
        <f>IF(ISERROR(VLOOKUP(J68,DATOS,3,0))=TRUE,"",VLOOKUP(J68,DATOS,3,0))</f>
        <v>3</v>
      </c>
      <c r="L70" s="150" t="s">
        <v>173</v>
      </c>
      <c r="M70" s="151"/>
      <c r="N70" s="5">
        <f>IF(ISERROR(VLOOKUP(J68,DATOS,4,0))=TRUE,"",VLOOKUP(J68,DATOS,4,0))</f>
        <v>2</v>
      </c>
      <c r="P70" s="150" t="s">
        <v>172</v>
      </c>
      <c r="Q70" s="151"/>
      <c r="R70" s="5">
        <f>IF(ISERROR(VLOOKUP(Q68,DATOS,3,0))=TRUE,"",VLOOKUP(Q68,DATOS,3,0))</f>
        <v>1</v>
      </c>
      <c r="S70" s="150" t="s">
        <v>173</v>
      </c>
      <c r="T70" s="151"/>
      <c r="U70" s="5">
        <f>IF(ISERROR(VLOOKUP(Q68,DATOS,4,0))=TRUE,"",VLOOKUP(Q68,DATOS,4,0))</f>
        <v>1</v>
      </c>
      <c r="W70" s="150" t="s">
        <v>172</v>
      </c>
      <c r="X70" s="151"/>
      <c r="Y70" s="5">
        <f>IF(ISERROR(VLOOKUP(X68,DATOS,3,0))=TRUE,"",VLOOKUP(X68,DATOS,3,0))</f>
        <v>3</v>
      </c>
      <c r="Z70" s="150" t="s">
        <v>173</v>
      </c>
      <c r="AA70" s="151"/>
      <c r="AB70" s="5">
        <f>IF(ISERROR(VLOOKUP(X68,DATOS,4,0))=TRUE,"",VLOOKUP(X68,DATOS,4,0))</f>
        <v>1</v>
      </c>
    </row>
    <row r="71" spans="2:28" ht="24" customHeight="1" thickBot="1" x14ac:dyDescent="0.3">
      <c r="B71" s="150" t="s">
        <v>174</v>
      </c>
      <c r="C71" s="151"/>
      <c r="D71" s="5">
        <f>IF(ISERROR(VLOOKUP(C68,DATOS,5,0))=TRUE,"",VLOOKUP(C68,DATOS,5,0))</f>
        <v>5.9499999999999993</v>
      </c>
      <c r="E71" s="150" t="s">
        <v>179</v>
      </c>
      <c r="F71" s="151"/>
      <c r="G71" s="5">
        <f>IF(ISERROR(VLOOKUP(C68,DATOS,6,0))=TRUE,"",VLOOKUP(C68,DATOS,6,0))</f>
        <v>3</v>
      </c>
      <c r="I71" s="150" t="s">
        <v>174</v>
      </c>
      <c r="J71" s="151"/>
      <c r="K71" s="5">
        <f>IF(ISERROR(VLOOKUP(J68,DATOS,5,0))=TRUE,"",VLOOKUP(J68,DATOS,5,0))</f>
        <v>2.6500000000000004</v>
      </c>
      <c r="L71" s="150" t="s">
        <v>179</v>
      </c>
      <c r="M71" s="151"/>
      <c r="N71" s="5">
        <f>IF(ISERROR(VLOOKUP(J68,DATOS,6,0))=TRUE,"",VLOOKUP(J68,DATOS,6,0))</f>
        <v>3</v>
      </c>
      <c r="P71" s="150" t="s">
        <v>174</v>
      </c>
      <c r="Q71" s="151"/>
      <c r="R71" s="5">
        <f>IF(ISERROR(VLOOKUP(Q68,DATOS,5,0))=TRUE,"",VLOOKUP(Q68,DATOS,5,0))</f>
        <v>1</v>
      </c>
      <c r="S71" s="150" t="s">
        <v>179</v>
      </c>
      <c r="T71" s="151"/>
      <c r="U71" s="5" t="str">
        <f>IF(ISERROR(VLOOKUP(Q68,DATOS,6,0))=TRUE,"",VLOOKUP(Q68,DATOS,6,0))</f>
        <v>4</v>
      </c>
      <c r="W71" s="150" t="s">
        <v>174</v>
      </c>
      <c r="X71" s="151"/>
      <c r="Y71" s="5">
        <f>IF(ISERROR(VLOOKUP(X68,DATOS,5,0))=TRUE,"",VLOOKUP(X68,DATOS,5,0))</f>
        <v>2.3000000000000003</v>
      </c>
      <c r="Z71" s="150" t="s">
        <v>179</v>
      </c>
      <c r="AA71" s="151"/>
      <c r="AB71" s="5" t="str">
        <f>IF(ISERROR(VLOOKUP(X68,DATOS,6,0))=TRUE,"",VLOOKUP(X68,DATOS,6,0))</f>
        <v>4</v>
      </c>
    </row>
    <row r="72" spans="2:28" ht="24" customHeight="1" thickBot="1" x14ac:dyDescent="0.3">
      <c r="B72" s="150" t="s">
        <v>180</v>
      </c>
      <c r="C72" s="151"/>
      <c r="D72" s="152" t="str">
        <f>IF(ISERROR(VLOOKUP(C68,DATOS,13,0))=TRUE,"",VLOOKUP(C68,DATOS,13,0))</f>
        <v>Renzo Martínez</v>
      </c>
      <c r="E72" s="152"/>
      <c r="F72" s="152"/>
      <c r="G72" s="153"/>
      <c r="I72" s="150" t="s">
        <v>180</v>
      </c>
      <c r="J72" s="151"/>
      <c r="K72" s="152" t="str">
        <f>IF(ISERROR(VLOOKUP(J68,DATOS,13,0))=TRUE,"",VLOOKUP(J68,DATOS,13,0))</f>
        <v>Rodolfo Cordero</v>
      </c>
      <c r="L72" s="152"/>
      <c r="M72" s="152"/>
      <c r="N72" s="153"/>
      <c r="P72" s="150" t="s">
        <v>180</v>
      </c>
      <c r="Q72" s="151"/>
      <c r="R72" s="152" t="str">
        <f>IF(ISERROR(VLOOKUP(Q68,DATOS,13,0))=TRUE,"",VLOOKUP(Q68,DATOS,13,0))</f>
        <v>Aún no asignado</v>
      </c>
      <c r="S72" s="152"/>
      <c r="T72" s="152"/>
      <c r="U72" s="153"/>
      <c r="W72" s="150" t="s">
        <v>180</v>
      </c>
      <c r="X72" s="151"/>
      <c r="Y72" s="152" t="str">
        <f>IF(ISERROR(VLOOKUP(X68,DATOS,13,0))=TRUE,"",VLOOKUP(X68,DATOS,13,0))</f>
        <v>Aún no asignado</v>
      </c>
      <c r="Z72" s="152"/>
      <c r="AA72" s="152"/>
      <c r="AB72" s="153"/>
    </row>
    <row r="73" spans="2:28" ht="18.75" customHeight="1" x14ac:dyDescent="0.25">
      <c r="B73" s="141" t="s">
        <v>175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175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175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175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176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176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176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176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2" t="str">
        <f>IF(ISERROR(VLOOKUP(C81,DATOS,12,0))=TRUE,"",VLOOKUP(C81,DATOS,12,0))</f>
        <v>Administrador del Sistema</v>
      </c>
      <c r="F81" s="152"/>
      <c r="G81" s="153"/>
      <c r="I81" s="4" t="s">
        <v>178</v>
      </c>
      <c r="J81" s="6" t="s">
        <v>133</v>
      </c>
      <c r="K81" s="4" t="s">
        <v>181</v>
      </c>
      <c r="L81" s="152" t="str">
        <f>IF(ISERROR(VLOOKUP(J81,DATOS,12,0))=TRUE,"",VLOOKUP(J81,DATOS,12,0))</f>
        <v>Administrador del Sistema</v>
      </c>
      <c r="M81" s="152"/>
      <c r="N81" s="153"/>
      <c r="P81" s="4" t="s">
        <v>178</v>
      </c>
      <c r="Q81" s="6" t="s">
        <v>134</v>
      </c>
      <c r="R81" s="4" t="s">
        <v>181</v>
      </c>
      <c r="S81" s="152" t="str">
        <f>IF(ISERROR(VLOOKUP(Q81,DATOS,12,0))=TRUE,"",VLOOKUP(Q81,DATOS,12,0))</f>
        <v>Administrador del Sistema</v>
      </c>
      <c r="T81" s="152"/>
      <c r="U81" s="153"/>
      <c r="W81" s="4" t="s">
        <v>178</v>
      </c>
      <c r="X81" s="6" t="s">
        <v>135</v>
      </c>
      <c r="Y81" s="4" t="s">
        <v>181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177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177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177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177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172</v>
      </c>
      <c r="C83" s="151"/>
      <c r="D83" s="5">
        <f>IF(ISERROR(VLOOKUP(C81,DATOS,3,0))=TRUE,"",VLOOKUP(C81,DATOS,3,0))</f>
        <v>1</v>
      </c>
      <c r="E83" s="150" t="s">
        <v>173</v>
      </c>
      <c r="F83" s="151"/>
      <c r="G83" s="5">
        <f>IF(ISERROR(VLOOKUP(C81,DATOS,4,0))=TRUE,"",VLOOKUP(C81,DATOS,4,0))</f>
        <v>1</v>
      </c>
      <c r="I83" s="150" t="s">
        <v>172</v>
      </c>
      <c r="J83" s="151"/>
      <c r="K83" s="5">
        <f>IF(ISERROR(VLOOKUP(J81,DATOS,3,0))=TRUE,"",VLOOKUP(J81,DATOS,3,0))</f>
        <v>13</v>
      </c>
      <c r="L83" s="150" t="s">
        <v>173</v>
      </c>
      <c r="M83" s="151"/>
      <c r="N83" s="5">
        <f>IF(ISERROR(VLOOKUP(J81,DATOS,4,0))=TRUE,"",VLOOKUP(J81,DATOS,4,0))</f>
        <v>6</v>
      </c>
      <c r="P83" s="150" t="s">
        <v>172</v>
      </c>
      <c r="Q83" s="151"/>
      <c r="R83" s="5">
        <f>IF(ISERROR(VLOOKUP(Q81,DATOS,3,0))=TRUE,"",VLOOKUP(Q81,DATOS,3,0))</f>
        <v>1</v>
      </c>
      <c r="S83" s="150" t="s">
        <v>173</v>
      </c>
      <c r="T83" s="151"/>
      <c r="U83" s="5">
        <f>IF(ISERROR(VLOOKUP(Q81,DATOS,4,0))=TRUE,"",VLOOKUP(Q81,DATOS,4,0))</f>
        <v>1</v>
      </c>
      <c r="W83" s="150" t="s">
        <v>172</v>
      </c>
      <c r="X83" s="151"/>
      <c r="Y83" s="5">
        <f>IF(ISERROR(VLOOKUP(X81,DATOS,3,0))=TRUE,"",VLOOKUP(X81,DATOS,3,0))</f>
        <v>10</v>
      </c>
      <c r="Z83" s="150" t="s">
        <v>173</v>
      </c>
      <c r="AA83" s="151"/>
      <c r="AB83" s="5">
        <f>IF(ISERROR(VLOOKUP(X81,DATOS,4,0))=TRUE,"",VLOOKUP(X81,DATOS,4,0))</f>
        <v>13</v>
      </c>
    </row>
    <row r="84" spans="2:28" ht="24" customHeight="1" thickBot="1" x14ac:dyDescent="0.3">
      <c r="B84" s="150" t="s">
        <v>174</v>
      </c>
      <c r="C84" s="151"/>
      <c r="D84" s="5">
        <f>IF(ISERROR(VLOOKUP(C81,DATOS,5,0))=TRUE,"",VLOOKUP(C81,DATOS,5,0))</f>
        <v>1</v>
      </c>
      <c r="E84" s="150" t="s">
        <v>179</v>
      </c>
      <c r="F84" s="151"/>
      <c r="G84" s="5">
        <f>IF(ISERROR(VLOOKUP(C81,DATOS,6,0))=TRUE,"",VLOOKUP(C81,DATOS,6,0))</f>
        <v>6</v>
      </c>
      <c r="I84" s="150" t="s">
        <v>174</v>
      </c>
      <c r="J84" s="151"/>
      <c r="K84" s="5">
        <f>IF(ISERROR(VLOOKUP(J81,DATOS,5,0))=TRUE,"",VLOOKUP(J81,DATOS,5,0))</f>
        <v>10.55</v>
      </c>
      <c r="L84" s="150" t="s">
        <v>179</v>
      </c>
      <c r="M84" s="151"/>
      <c r="N84" s="5">
        <f>IF(ISERROR(VLOOKUP(J81,DATOS,6,0))=TRUE,"",VLOOKUP(J81,DATOS,6,0))</f>
        <v>2</v>
      </c>
      <c r="P84" s="150" t="s">
        <v>174</v>
      </c>
      <c r="Q84" s="151"/>
      <c r="R84" s="5">
        <f>IF(ISERROR(VLOOKUP(Q81,DATOS,5,0))=TRUE,"",VLOOKUP(Q81,DATOS,5,0))</f>
        <v>1</v>
      </c>
      <c r="S84" s="150" t="s">
        <v>179</v>
      </c>
      <c r="T84" s="151"/>
      <c r="U84" s="5">
        <f>IF(ISERROR(VLOOKUP(Q81,DATOS,6,0))=TRUE,"",VLOOKUP(Q81,DATOS,6,0))</f>
        <v>3</v>
      </c>
      <c r="W84" s="150" t="s">
        <v>174</v>
      </c>
      <c r="X84" s="151"/>
      <c r="Y84" s="5">
        <f>IF(ISERROR(VLOOKUP(X81,DATOS,5,0))=TRUE,"",VLOOKUP(X81,DATOS,5,0))</f>
        <v>11.05</v>
      </c>
      <c r="Z84" s="150" t="s">
        <v>179</v>
      </c>
      <c r="AA84" s="151"/>
      <c r="AB84" s="5">
        <f>IF(ISERROR(VLOOKUP(X81,DATOS,6,0))=TRUE,"",VLOOKUP(X81,DATOS,6,0))</f>
        <v>3</v>
      </c>
    </row>
    <row r="85" spans="2:28" ht="24" customHeight="1" thickBot="1" x14ac:dyDescent="0.3">
      <c r="B85" s="150" t="s">
        <v>180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180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180</v>
      </c>
      <c r="Q85" s="151"/>
      <c r="R85" s="152" t="str">
        <f>IF(ISERROR(VLOOKUP(Q81,DATOS,13,0))=TRUE,"",VLOOKUP(Q81,DATOS,13,0))</f>
        <v>Rodolfo Cordero</v>
      </c>
      <c r="S85" s="152"/>
      <c r="T85" s="152"/>
      <c r="U85" s="153"/>
      <c r="W85" s="150" t="s">
        <v>180</v>
      </c>
      <c r="X85" s="151"/>
      <c r="Y85" s="152" t="str">
        <f>IF(ISERROR(VLOOKUP(X81,DATOS,13,0))=TRUE,"",VLOOKUP(X81,DATOS,13,0))</f>
        <v>Renzo Martínez</v>
      </c>
      <c r="Z85" s="152"/>
      <c r="AA85" s="152"/>
      <c r="AB85" s="153"/>
    </row>
    <row r="86" spans="2:28" ht="18.75" customHeight="1" x14ac:dyDescent="0.25">
      <c r="B86" s="141" t="s">
        <v>175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175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175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175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176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176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176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176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2" t="str">
        <f>IF(ISERROR(VLOOKUP(C94,DATOS,12,0))=TRUE,"",VLOOKUP(C94,DATOS,12,0))</f>
        <v>Administrador del Sistema</v>
      </c>
      <c r="F94" s="152"/>
      <c r="G94" s="153"/>
      <c r="I94" s="4" t="s">
        <v>178</v>
      </c>
      <c r="J94" s="6" t="s">
        <v>137</v>
      </c>
      <c r="K94" s="4" t="s">
        <v>181</v>
      </c>
      <c r="L94" s="152" t="str">
        <f>IF(ISERROR(VLOOKUP(J94,DATOS,12,0))=TRUE,"",VLOOKUP(J94,DATOS,12,0))</f>
        <v>Administrador del Sistema</v>
      </c>
      <c r="M94" s="152"/>
      <c r="N94" s="153"/>
      <c r="P94" s="4" t="s">
        <v>178</v>
      </c>
      <c r="Q94" s="6" t="s">
        <v>138</v>
      </c>
      <c r="R94" s="4" t="s">
        <v>181</v>
      </c>
      <c r="S94" s="152" t="str">
        <f>IF(ISERROR(VLOOKUP(Q94,DATOS,12,0))=TRUE,"",VLOOKUP(Q94,DATOS,12,0))</f>
        <v>Administrador del Sistema</v>
      </c>
      <c r="T94" s="152"/>
      <c r="U94" s="153"/>
      <c r="W94" s="4" t="s">
        <v>178</v>
      </c>
      <c r="X94" s="6" t="s">
        <v>139</v>
      </c>
      <c r="Y94" s="4" t="s">
        <v>181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177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177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177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177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172</v>
      </c>
      <c r="C96" s="151"/>
      <c r="D96" s="5">
        <f>IF(ISERROR(VLOOKUP(C94,DATOS,3,0))=TRUE,"",VLOOKUP(C94,DATOS,3,0))</f>
        <v>10</v>
      </c>
      <c r="E96" s="150" t="s">
        <v>173</v>
      </c>
      <c r="F96" s="151"/>
      <c r="G96" s="5">
        <f>IF(ISERROR(VLOOKUP(C94,DATOS,4,0))=TRUE,"",VLOOKUP(C94,DATOS,4,0))</f>
        <v>12</v>
      </c>
      <c r="I96" s="150" t="s">
        <v>172</v>
      </c>
      <c r="J96" s="151"/>
      <c r="K96" s="5">
        <f>IF(ISERROR(VLOOKUP(J94,DATOS,3,0))=TRUE,"",VLOOKUP(J94,DATOS,3,0))</f>
        <v>10</v>
      </c>
      <c r="L96" s="150" t="s">
        <v>173</v>
      </c>
      <c r="M96" s="151"/>
      <c r="N96" s="5">
        <f>IF(ISERROR(VLOOKUP(J94,DATOS,4,0))=TRUE,"",VLOOKUP(J94,DATOS,4,0))</f>
        <v>11</v>
      </c>
      <c r="P96" s="150" t="s">
        <v>172</v>
      </c>
      <c r="Q96" s="151"/>
      <c r="R96" s="5">
        <f>IF(ISERROR(VLOOKUP(Q94,DATOS,3,0))=TRUE,"",VLOOKUP(Q94,DATOS,3,0))</f>
        <v>1</v>
      </c>
      <c r="S96" s="150" t="s">
        <v>173</v>
      </c>
      <c r="T96" s="151"/>
      <c r="U96" s="5">
        <f>IF(ISERROR(VLOOKUP(Q94,DATOS,4,0))=TRUE,"",VLOOKUP(Q94,DATOS,4,0))</f>
        <v>3</v>
      </c>
      <c r="W96" s="150" t="s">
        <v>172</v>
      </c>
      <c r="X96" s="151"/>
      <c r="Y96" s="5">
        <f>IF(ISERROR(VLOOKUP(X94,DATOS,3,0))=TRUE,"",VLOOKUP(X94,DATOS,3,0))</f>
        <v>9</v>
      </c>
      <c r="Z96" s="150" t="s">
        <v>173</v>
      </c>
      <c r="AA96" s="151"/>
      <c r="AB96" s="5">
        <f>IF(ISERROR(VLOOKUP(X94,DATOS,4,0))=TRUE,"",VLOOKUP(X94,DATOS,4,0))</f>
        <v>7</v>
      </c>
    </row>
    <row r="97" spans="2:28" ht="24" customHeight="1" thickBot="1" x14ac:dyDescent="0.3">
      <c r="B97" s="150" t="s">
        <v>174</v>
      </c>
      <c r="C97" s="151"/>
      <c r="D97" s="5">
        <f>IF(ISERROR(VLOOKUP(C94,DATOS,5,0))=TRUE,"",VLOOKUP(C94,DATOS,5,0))</f>
        <v>10.7</v>
      </c>
      <c r="E97" s="150" t="s">
        <v>179</v>
      </c>
      <c r="F97" s="151"/>
      <c r="G97" s="5">
        <f>IF(ISERROR(VLOOKUP(C94,DATOS,6,0))=TRUE,"",VLOOKUP(C94,DATOS,6,0))</f>
        <v>3</v>
      </c>
      <c r="I97" s="150" t="s">
        <v>174</v>
      </c>
      <c r="J97" s="151"/>
      <c r="K97" s="5">
        <f>IF(ISERROR(VLOOKUP(J94,DATOS,5,0))=TRUE,"",VLOOKUP(J94,DATOS,5,0))</f>
        <v>10.35</v>
      </c>
      <c r="L97" s="150" t="s">
        <v>179</v>
      </c>
      <c r="M97" s="151"/>
      <c r="N97" s="5">
        <f>IF(ISERROR(VLOOKUP(J94,DATOS,6,0))=TRUE,"",VLOOKUP(J94,DATOS,6,0))</f>
        <v>3</v>
      </c>
      <c r="P97" s="150" t="s">
        <v>174</v>
      </c>
      <c r="Q97" s="151"/>
      <c r="R97" s="5">
        <f>IF(ISERROR(VLOOKUP(Q94,DATOS,5,0))=TRUE,"",VLOOKUP(Q94,DATOS,5,0))</f>
        <v>1.6999999999999997</v>
      </c>
      <c r="S97" s="150" t="s">
        <v>179</v>
      </c>
      <c r="T97" s="151"/>
      <c r="U97" s="5" t="str">
        <f>IF(ISERROR(VLOOKUP(Q94,DATOS,6,0))=TRUE,"",VLOOKUP(Q94,DATOS,6,0))</f>
        <v>4</v>
      </c>
      <c r="W97" s="150" t="s">
        <v>174</v>
      </c>
      <c r="X97" s="151"/>
      <c r="Y97" s="5">
        <f>IF(ISERROR(VLOOKUP(X94,DATOS,5,0))=TRUE,"",VLOOKUP(X94,DATOS,5,0))</f>
        <v>8.3000000000000007</v>
      </c>
      <c r="Z97" s="150" t="s">
        <v>179</v>
      </c>
      <c r="AA97" s="151"/>
      <c r="AB97" s="5">
        <f>IF(ISERROR(VLOOKUP(X94,DATOS,6,0))=TRUE,"",VLOOKUP(X94,DATOS,6,0))</f>
        <v>3</v>
      </c>
    </row>
    <row r="98" spans="2:28" ht="24" customHeight="1" thickBot="1" x14ac:dyDescent="0.3">
      <c r="B98" s="150" t="s">
        <v>180</v>
      </c>
      <c r="C98" s="151"/>
      <c r="D98" s="152" t="str">
        <f>IF(ISERROR(VLOOKUP(C94,DATOS,13,0))=TRUE,"",VLOOKUP(C94,DATOS,13,0))</f>
        <v>Renzo Martínez</v>
      </c>
      <c r="E98" s="152"/>
      <c r="F98" s="152"/>
      <c r="G98" s="153"/>
      <c r="I98" s="150" t="s">
        <v>180</v>
      </c>
      <c r="J98" s="151"/>
      <c r="K98" s="152" t="str">
        <f>IF(ISERROR(VLOOKUP(J94,DATOS,13,0))=TRUE,"",VLOOKUP(J94,DATOS,13,0))</f>
        <v>Renzo Martínez</v>
      </c>
      <c r="L98" s="152"/>
      <c r="M98" s="152"/>
      <c r="N98" s="153"/>
      <c r="P98" s="150" t="s">
        <v>180</v>
      </c>
      <c r="Q98" s="151"/>
      <c r="R98" s="152" t="str">
        <f>IF(ISERROR(VLOOKUP(Q94,DATOS,13,0))=TRUE,"",VLOOKUP(Q94,DATOS,13,0))</f>
        <v>Aún no asignado</v>
      </c>
      <c r="S98" s="152"/>
      <c r="T98" s="152"/>
      <c r="U98" s="153"/>
      <c r="W98" s="150" t="s">
        <v>180</v>
      </c>
      <c r="X98" s="151"/>
      <c r="Y98" s="152" t="str">
        <f>IF(ISERROR(VLOOKUP(X94,DATOS,13,0))=TRUE,"",VLOOKUP(X94,DATOS,13,0))</f>
        <v>Renzo Martínez</v>
      </c>
      <c r="Z98" s="152"/>
      <c r="AA98" s="152"/>
      <c r="AB98" s="153"/>
    </row>
    <row r="99" spans="2:28" ht="18.75" customHeight="1" x14ac:dyDescent="0.25">
      <c r="B99" s="141" t="s">
        <v>175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175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175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175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176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176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176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176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2" t="str">
        <f>IF(ISERROR(VLOOKUP(C107,DATOS,12,0))=TRUE,"",VLOOKUP(C107,DATOS,12,0))</f>
        <v>Administrador del Sistema</v>
      </c>
      <c r="F107" s="152"/>
      <c r="G107" s="153"/>
      <c r="I107" s="4" t="s">
        <v>178</v>
      </c>
      <c r="J107" s="6" t="s">
        <v>141</v>
      </c>
      <c r="K107" s="4" t="s">
        <v>181</v>
      </c>
      <c r="L107" s="152" t="str">
        <f>IF(ISERROR(VLOOKUP(J107,DATOS,12,0))=TRUE,"",VLOOKUP(J107,DATOS,12,0))</f>
        <v>Administrador del Sistema</v>
      </c>
      <c r="M107" s="152"/>
      <c r="N107" s="153"/>
      <c r="P107" s="4" t="s">
        <v>178</v>
      </c>
      <c r="Q107" s="6" t="s">
        <v>142</v>
      </c>
      <c r="R107" s="4" t="s">
        <v>181</v>
      </c>
      <c r="S107" s="152" t="str">
        <f>IF(ISERROR(VLOOKUP(Q107,DATOS,12,0))=TRUE,"",VLOOKUP(Q107,DATOS,12,0))</f>
        <v>Supervisor/Maestro</v>
      </c>
      <c r="T107" s="152"/>
      <c r="U107" s="153"/>
      <c r="W107" s="4" t="s">
        <v>178</v>
      </c>
      <c r="X107" s="6" t="s">
        <v>143</v>
      </c>
      <c r="Y107" s="4" t="s">
        <v>181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177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177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177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177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172</v>
      </c>
      <c r="C109" s="151"/>
      <c r="D109" s="5">
        <f>IF(ISERROR(VLOOKUP(C107,DATOS,3,0))=TRUE,"",VLOOKUP(C107,DATOS,3,0))</f>
        <v>2</v>
      </c>
      <c r="E109" s="150" t="s">
        <v>173</v>
      </c>
      <c r="F109" s="151"/>
      <c r="G109" s="5">
        <f>IF(ISERROR(VLOOKUP(C107,DATOS,4,0))=TRUE,"",VLOOKUP(C107,DATOS,4,0))</f>
        <v>2</v>
      </c>
      <c r="I109" s="150" t="s">
        <v>172</v>
      </c>
      <c r="J109" s="151"/>
      <c r="K109" s="5">
        <f>IF(ISERROR(VLOOKUP(J107,DATOS,3,0))=TRUE,"",VLOOKUP(J107,DATOS,3,0))</f>
        <v>9</v>
      </c>
      <c r="L109" s="150" t="s">
        <v>173</v>
      </c>
      <c r="M109" s="151"/>
      <c r="N109" s="5">
        <f>IF(ISERROR(VLOOKUP(J107,DATOS,4,0))=TRUE,"",VLOOKUP(J107,DATOS,4,0))</f>
        <v>6</v>
      </c>
      <c r="P109" s="150" t="s">
        <v>172</v>
      </c>
      <c r="Q109" s="151"/>
      <c r="R109" s="5">
        <f>IF(ISERROR(VLOOKUP(Q107,DATOS,3,0))=TRUE,"",VLOOKUP(Q107,DATOS,3,0))</f>
        <v>6</v>
      </c>
      <c r="S109" s="150" t="s">
        <v>173</v>
      </c>
      <c r="T109" s="151"/>
      <c r="U109" s="5">
        <f>IF(ISERROR(VLOOKUP(Q107,DATOS,4,0))=TRUE,"",VLOOKUP(Q107,DATOS,4,0))</f>
        <v>8</v>
      </c>
      <c r="W109" s="150" t="s">
        <v>172</v>
      </c>
      <c r="X109" s="151"/>
      <c r="Y109" s="5">
        <f>IF(ISERROR(VLOOKUP(X107,DATOS,3,0))=TRUE,"",VLOOKUP(X107,DATOS,3,0))</f>
        <v>7</v>
      </c>
      <c r="Z109" s="150" t="s">
        <v>173</v>
      </c>
      <c r="AA109" s="151"/>
      <c r="AB109" s="5">
        <f>IF(ISERROR(VLOOKUP(X107,DATOS,4,0))=TRUE,"",VLOOKUP(X107,DATOS,4,0))</f>
        <v>4</v>
      </c>
    </row>
    <row r="110" spans="2:28" ht="24" customHeight="1" thickBot="1" x14ac:dyDescent="0.3">
      <c r="B110" s="150" t="s">
        <v>174</v>
      </c>
      <c r="C110" s="151"/>
      <c r="D110" s="5">
        <f>IF(ISERROR(VLOOKUP(C107,DATOS,5,0))=TRUE,"",VLOOKUP(C107,DATOS,5,0))</f>
        <v>2</v>
      </c>
      <c r="E110" s="150" t="s">
        <v>179</v>
      </c>
      <c r="F110" s="151"/>
      <c r="G110" s="5">
        <f>IF(ISERROR(VLOOKUP(C107,DATOS,6,0))=TRUE,"",VLOOKUP(C107,DATOS,6,0))</f>
        <v>3</v>
      </c>
      <c r="I110" s="150" t="s">
        <v>174</v>
      </c>
      <c r="J110" s="151"/>
      <c r="K110" s="5">
        <f>IF(ISERROR(VLOOKUP(J107,DATOS,5,0))=TRUE,"",VLOOKUP(J107,DATOS,5,0))</f>
        <v>7.95</v>
      </c>
      <c r="L110" s="150" t="s">
        <v>179</v>
      </c>
      <c r="M110" s="151"/>
      <c r="N110" s="5">
        <f>IF(ISERROR(VLOOKUP(J107,DATOS,6,0))=TRUE,"",VLOOKUP(J107,DATOS,6,0))</f>
        <v>4</v>
      </c>
      <c r="P110" s="150" t="s">
        <v>174</v>
      </c>
      <c r="Q110" s="151"/>
      <c r="R110" s="5">
        <f>IF(ISERROR(VLOOKUP(Q107,DATOS,5,0))=TRUE,"",VLOOKUP(Q107,DATOS,5,0))</f>
        <v>6.7</v>
      </c>
      <c r="S110" s="150" t="s">
        <v>179</v>
      </c>
      <c r="T110" s="151"/>
      <c r="U110" s="5" t="str">
        <f>IF(ISERROR(VLOOKUP(Q107,DATOS,6,0))=TRUE,"",VLOOKUP(Q107,DATOS,6,0))</f>
        <v>4</v>
      </c>
      <c r="W110" s="150" t="s">
        <v>174</v>
      </c>
      <c r="X110" s="151"/>
      <c r="Y110" s="5">
        <f>IF(ISERROR(VLOOKUP(X107,DATOS,5,0))=TRUE,"",VLOOKUP(X107,DATOS,5,0))</f>
        <v>5.9499999999999993</v>
      </c>
      <c r="Z110" s="150" t="s">
        <v>179</v>
      </c>
      <c r="AA110" s="151"/>
      <c r="AB110" s="5">
        <f>IF(ISERROR(VLOOKUP(X107,DATOS,6,0))=TRUE,"",VLOOKUP(X107,DATOS,6,0))</f>
        <v>4</v>
      </c>
    </row>
    <row r="111" spans="2:28" ht="24" customHeight="1" thickBot="1" x14ac:dyDescent="0.3">
      <c r="B111" s="150" t="s">
        <v>180</v>
      </c>
      <c r="C111" s="151"/>
      <c r="D111" s="152" t="str">
        <f>IF(ISERROR(VLOOKUP(C107,DATOS,13,0))=TRUE,"",VLOOKUP(C107,DATOS,13,0))</f>
        <v>Rodolfo Cordero</v>
      </c>
      <c r="E111" s="152"/>
      <c r="F111" s="152"/>
      <c r="G111" s="153"/>
      <c r="I111" s="150" t="s">
        <v>180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180</v>
      </c>
      <c r="Q111" s="151"/>
      <c r="R111" s="152" t="str">
        <f>IF(ISERROR(VLOOKUP(Q107,DATOS,13,0))=TRUE,"",VLOOKUP(Q107,DATOS,13,0))</f>
        <v>Aún no asignado</v>
      </c>
      <c r="S111" s="152"/>
      <c r="T111" s="152"/>
      <c r="U111" s="153"/>
      <c r="W111" s="150" t="s">
        <v>180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175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175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175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175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176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176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176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176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2" t="str">
        <f>IF(ISERROR(VLOOKUP(C120,DATOS,12,0))=TRUE,"",VLOOKUP(C120,DATOS,12,0))</f>
        <v>Administrador del Sistema</v>
      </c>
      <c r="F120" s="152"/>
      <c r="G120" s="153"/>
      <c r="I120" s="4" t="s">
        <v>178</v>
      </c>
      <c r="J120" s="6" t="s">
        <v>145</v>
      </c>
      <c r="K120" s="4" t="s">
        <v>181</v>
      </c>
      <c r="L120" s="152" t="str">
        <f>IF(ISERROR(VLOOKUP(J120,DATOS,12,0))=TRUE,"",VLOOKUP(J120,DATOS,12,0))</f>
        <v>Administrador del Sistema</v>
      </c>
      <c r="M120" s="152"/>
      <c r="N120" s="153"/>
      <c r="P120" s="4" t="s">
        <v>178</v>
      </c>
      <c r="Q120" s="6" t="s">
        <v>146</v>
      </c>
      <c r="R120" s="4" t="s">
        <v>181</v>
      </c>
      <c r="S120" s="152" t="str">
        <f>IF(ISERROR(VLOOKUP(Q120,DATOS,12,0))=TRUE,"",VLOOKUP(Q120,DATOS,12,0))</f>
        <v>Administrador del Sistema</v>
      </c>
      <c r="T120" s="152"/>
      <c r="U120" s="153"/>
      <c r="W120" s="4" t="s">
        <v>178</v>
      </c>
      <c r="X120" s="6" t="s">
        <v>147</v>
      </c>
      <c r="Y120" s="4" t="s">
        <v>181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177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177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177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177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172</v>
      </c>
      <c r="C122" s="151"/>
      <c r="D122" s="5">
        <f>IF(ISERROR(VLOOKUP(C120,DATOS,3,0))=TRUE,"",VLOOKUP(C120,DATOS,3,0))</f>
        <v>7</v>
      </c>
      <c r="E122" s="150" t="s">
        <v>173</v>
      </c>
      <c r="F122" s="151"/>
      <c r="G122" s="5">
        <f>IF(ISERROR(VLOOKUP(C120,DATOS,4,0))=TRUE,"",VLOOKUP(C120,DATOS,4,0))</f>
        <v>5</v>
      </c>
      <c r="I122" s="150" t="s">
        <v>172</v>
      </c>
      <c r="J122" s="151"/>
      <c r="K122" s="5">
        <f>IF(ISERROR(VLOOKUP(J120,DATOS,3,0))=TRUE,"",VLOOKUP(J120,DATOS,3,0))</f>
        <v>2</v>
      </c>
      <c r="L122" s="150" t="s">
        <v>173</v>
      </c>
      <c r="M122" s="151"/>
      <c r="N122" s="5">
        <f>IF(ISERROR(VLOOKUP(J120,DATOS,4,0))=TRUE,"",VLOOKUP(J120,DATOS,4,0))</f>
        <v>2</v>
      </c>
      <c r="P122" s="150" t="s">
        <v>172</v>
      </c>
      <c r="Q122" s="151"/>
      <c r="R122" s="5">
        <f>IF(ISERROR(VLOOKUP(Q120,DATOS,3,0))=TRUE,"",VLOOKUP(Q120,DATOS,3,0))</f>
        <v>2</v>
      </c>
      <c r="S122" s="150" t="s">
        <v>173</v>
      </c>
      <c r="T122" s="151"/>
      <c r="U122" s="5">
        <f>IF(ISERROR(VLOOKUP(Q120,DATOS,4,0))=TRUE,"",VLOOKUP(Q120,DATOS,4,0))</f>
        <v>1</v>
      </c>
      <c r="W122" s="150" t="s">
        <v>172</v>
      </c>
      <c r="X122" s="151"/>
      <c r="Y122" s="5">
        <f>IF(ISERROR(VLOOKUP(X120,DATOS,3,0))=TRUE,"",VLOOKUP(X120,DATOS,3,0))</f>
        <v>1</v>
      </c>
      <c r="Z122" s="150" t="s">
        <v>173</v>
      </c>
      <c r="AA122" s="151"/>
      <c r="AB122" s="5">
        <f>IF(ISERROR(VLOOKUP(X120,DATOS,4,0))=TRUE,"",VLOOKUP(X120,DATOS,4,0))</f>
        <v>1</v>
      </c>
    </row>
    <row r="123" spans="2:28" ht="24" customHeight="1" thickBot="1" x14ac:dyDescent="0.3">
      <c r="B123" s="150" t="s">
        <v>174</v>
      </c>
      <c r="C123" s="151"/>
      <c r="D123" s="5">
        <f>IF(ISERROR(VLOOKUP(C120,DATOS,5,0))=TRUE,"",VLOOKUP(C120,DATOS,5,0))</f>
        <v>6.3</v>
      </c>
      <c r="E123" s="150" t="s">
        <v>179</v>
      </c>
      <c r="F123" s="151"/>
      <c r="G123" s="5">
        <f>IF(ISERROR(VLOOKUP(C120,DATOS,6,0))=TRUE,"",VLOOKUP(C120,DATOS,6,0))</f>
        <v>4</v>
      </c>
      <c r="I123" s="150" t="s">
        <v>174</v>
      </c>
      <c r="J123" s="151"/>
      <c r="K123" s="5">
        <f>IF(ISERROR(VLOOKUP(J120,DATOS,5,0))=TRUE,"",VLOOKUP(J120,DATOS,5,0))</f>
        <v>2</v>
      </c>
      <c r="L123" s="150" t="s">
        <v>179</v>
      </c>
      <c r="M123" s="151"/>
      <c r="N123" s="5">
        <f>IF(ISERROR(VLOOKUP(J120,DATOS,6,0))=TRUE,"",VLOOKUP(J120,DATOS,6,0))</f>
        <v>5</v>
      </c>
      <c r="P123" s="150" t="s">
        <v>174</v>
      </c>
      <c r="Q123" s="151"/>
      <c r="R123" s="5">
        <f>IF(ISERROR(VLOOKUP(Q120,DATOS,5,0))=TRUE,"",VLOOKUP(Q120,DATOS,5,0))</f>
        <v>1.65</v>
      </c>
      <c r="S123" s="150" t="s">
        <v>179</v>
      </c>
      <c r="T123" s="151"/>
      <c r="U123" s="5">
        <f>IF(ISERROR(VLOOKUP(Q120,DATOS,6,0))=TRUE,"",VLOOKUP(Q120,DATOS,6,0))</f>
        <v>6</v>
      </c>
      <c r="W123" s="150" t="s">
        <v>174</v>
      </c>
      <c r="X123" s="151"/>
      <c r="Y123" s="5">
        <f>IF(ISERROR(VLOOKUP(X120,DATOS,5,0))=TRUE,"",VLOOKUP(X120,DATOS,5,0))</f>
        <v>1</v>
      </c>
      <c r="Z123" s="150" t="s">
        <v>179</v>
      </c>
      <c r="AA123" s="151"/>
      <c r="AB123" s="5">
        <f>IF(ISERROR(VLOOKUP(X120,DATOS,6,0))=TRUE,"",VLOOKUP(X120,DATOS,6,0))</f>
        <v>6</v>
      </c>
    </row>
    <row r="124" spans="2:28" ht="24" customHeight="1" thickBot="1" x14ac:dyDescent="0.3">
      <c r="B124" s="150" t="s">
        <v>180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180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180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180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175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175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175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175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176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176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176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176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2" t="str">
        <f>IF(ISERROR(VLOOKUP(C133,DATOS,12,0))=TRUE,"",VLOOKUP(C133,DATOS,12,0))</f>
        <v>Administrador del Sistema</v>
      </c>
      <c r="F133" s="152"/>
      <c r="G133" s="153"/>
      <c r="I133" s="4" t="s">
        <v>178</v>
      </c>
      <c r="J133" s="6" t="s">
        <v>149</v>
      </c>
      <c r="K133" s="4" t="s">
        <v>181</v>
      </c>
      <c r="L133" s="152" t="str">
        <f>IF(ISERROR(VLOOKUP(J133,DATOS,12,0))=TRUE,"",VLOOKUP(J133,DATOS,12,0))</f>
        <v>Administrador del Sistema</v>
      </c>
      <c r="M133" s="152"/>
      <c r="N133" s="153"/>
      <c r="P133" s="4" t="s">
        <v>178</v>
      </c>
      <c r="Q133" s="6" t="s">
        <v>150</v>
      </c>
      <c r="R133" s="4" t="s">
        <v>181</v>
      </c>
      <c r="S133" s="152" t="str">
        <f>IF(ISERROR(VLOOKUP(Q133,DATOS,12,0))=TRUE,"",VLOOKUP(Q133,DATOS,12,0))</f>
        <v>Administrador del Sistema</v>
      </c>
      <c r="T133" s="152"/>
      <c r="U133" s="153"/>
      <c r="W133" s="4" t="s">
        <v>178</v>
      </c>
      <c r="X133" s="6" t="s">
        <v>151</v>
      </c>
      <c r="Y133" s="4" t="s">
        <v>181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177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177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177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177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172</v>
      </c>
      <c r="C135" s="151"/>
      <c r="D135" s="5">
        <f>IF(ISERROR(VLOOKUP(C133,DATOS,3,0))=TRUE,"",VLOOKUP(C133,DATOS,3,0))</f>
        <v>2</v>
      </c>
      <c r="E135" s="150" t="s">
        <v>173</v>
      </c>
      <c r="F135" s="151"/>
      <c r="G135" s="5">
        <f>IF(ISERROR(VLOOKUP(C133,DATOS,4,0))=TRUE,"",VLOOKUP(C133,DATOS,4,0))</f>
        <v>1</v>
      </c>
      <c r="I135" s="150" t="s">
        <v>172</v>
      </c>
      <c r="J135" s="151"/>
      <c r="K135" s="5">
        <f>IF(ISERROR(VLOOKUP(J133,DATOS,3,0))=TRUE,"",VLOOKUP(J133,DATOS,3,0))</f>
        <v>2</v>
      </c>
      <c r="L135" s="150" t="s">
        <v>173</v>
      </c>
      <c r="M135" s="151"/>
      <c r="N135" s="5">
        <f>IF(ISERROR(VLOOKUP(J133,DATOS,4,0))=TRUE,"",VLOOKUP(J133,DATOS,4,0))</f>
        <v>2</v>
      </c>
      <c r="P135" s="150" t="s">
        <v>172</v>
      </c>
      <c r="Q135" s="151"/>
      <c r="R135" s="5">
        <f>IF(ISERROR(VLOOKUP(Q133,DATOS,3,0))=TRUE,"",VLOOKUP(Q133,DATOS,3,0))</f>
        <v>3</v>
      </c>
      <c r="S135" s="150" t="s">
        <v>173</v>
      </c>
      <c r="T135" s="151"/>
      <c r="U135" s="5">
        <f>IF(ISERROR(VLOOKUP(Q133,DATOS,4,0))=TRUE,"",VLOOKUP(Q133,DATOS,4,0))</f>
        <v>2</v>
      </c>
      <c r="W135" s="150" t="s">
        <v>172</v>
      </c>
      <c r="X135" s="151"/>
      <c r="Y135" s="5">
        <f>IF(ISERROR(VLOOKUP(X133,DATOS,3,0))=TRUE,"",VLOOKUP(X133,DATOS,3,0))</f>
        <v>1</v>
      </c>
      <c r="Z135" s="150" t="s">
        <v>173</v>
      </c>
      <c r="AA135" s="151"/>
      <c r="AB135" s="5">
        <f>IF(ISERROR(VLOOKUP(X133,DATOS,4,0))=TRUE,"",VLOOKUP(X133,DATOS,4,0))</f>
        <v>1</v>
      </c>
    </row>
    <row r="136" spans="2:28" ht="24" customHeight="1" thickBot="1" x14ac:dyDescent="0.3">
      <c r="B136" s="150" t="s">
        <v>174</v>
      </c>
      <c r="C136" s="151"/>
      <c r="D136" s="5">
        <f>IF(ISERROR(VLOOKUP(C133,DATOS,5,0))=TRUE,"",VLOOKUP(C133,DATOS,5,0))</f>
        <v>1.65</v>
      </c>
      <c r="E136" s="150" t="s">
        <v>179</v>
      </c>
      <c r="F136" s="151"/>
      <c r="G136" s="5">
        <f>IF(ISERROR(VLOOKUP(C133,DATOS,6,0))=TRUE,"",VLOOKUP(C133,DATOS,6,0))</f>
        <v>6</v>
      </c>
      <c r="I136" s="150" t="s">
        <v>174</v>
      </c>
      <c r="J136" s="151"/>
      <c r="K136" s="5">
        <f>IF(ISERROR(VLOOKUP(J133,DATOS,5,0))=TRUE,"",VLOOKUP(J133,DATOS,5,0))</f>
        <v>2</v>
      </c>
      <c r="L136" s="150" t="s">
        <v>179</v>
      </c>
      <c r="M136" s="151"/>
      <c r="N136" s="5">
        <f>IF(ISERROR(VLOOKUP(J133,DATOS,6,0))=TRUE,"",VLOOKUP(J133,DATOS,6,0))</f>
        <v>5</v>
      </c>
      <c r="P136" s="150" t="s">
        <v>174</v>
      </c>
      <c r="Q136" s="151"/>
      <c r="R136" s="5">
        <f>IF(ISERROR(VLOOKUP(Q133,DATOS,5,0))=TRUE,"",VLOOKUP(Q133,DATOS,5,0))</f>
        <v>2.6500000000000004</v>
      </c>
      <c r="S136" s="150" t="s">
        <v>179</v>
      </c>
      <c r="T136" s="151"/>
      <c r="U136" s="5">
        <f>IF(ISERROR(VLOOKUP(Q133,DATOS,6,0))=TRUE,"",VLOOKUP(Q133,DATOS,6,0))</f>
        <v>5</v>
      </c>
      <c r="W136" s="150" t="s">
        <v>174</v>
      </c>
      <c r="X136" s="151"/>
      <c r="Y136" s="5">
        <f>IF(ISERROR(VLOOKUP(X133,DATOS,5,0))=TRUE,"",VLOOKUP(X133,DATOS,5,0))</f>
        <v>1</v>
      </c>
      <c r="Z136" s="150" t="s">
        <v>179</v>
      </c>
      <c r="AA136" s="151"/>
      <c r="AB136" s="5">
        <f>IF(ISERROR(VLOOKUP(X133,DATOS,6,0))=TRUE,"",VLOOKUP(X133,DATOS,6,0))</f>
        <v>6</v>
      </c>
    </row>
    <row r="137" spans="2:28" ht="24" customHeight="1" thickBot="1" x14ac:dyDescent="0.3">
      <c r="B137" s="150" t="s">
        <v>180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180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180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180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175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175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175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175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176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176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176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176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2" t="str">
        <f>IF(ISERROR(VLOOKUP(C146,DATOS,12,0))=TRUE,"",VLOOKUP(C146,DATOS,12,0))</f>
        <v>Administrador del Sistema</v>
      </c>
      <c r="F146" s="152"/>
      <c r="G146" s="153"/>
      <c r="I146" s="4" t="s">
        <v>178</v>
      </c>
      <c r="J146" s="6" t="s">
        <v>153</v>
      </c>
      <c r="K146" s="4" t="s">
        <v>181</v>
      </c>
      <c r="L146" s="152" t="str">
        <f>IF(ISERROR(VLOOKUP(J146,DATOS,12,0))=TRUE,"",VLOOKUP(J146,DATOS,12,0))</f>
        <v>Supervisor/Maestro</v>
      </c>
      <c r="M146" s="152"/>
      <c r="N146" s="153"/>
      <c r="P146" s="4" t="s">
        <v>178</v>
      </c>
      <c r="Q146" s="6" t="s">
        <v>154</v>
      </c>
      <c r="R146" s="4" t="s">
        <v>181</v>
      </c>
      <c r="S146" s="152" t="str">
        <f>IF(ISERROR(VLOOKUP(Q146,DATOS,12,0))=TRUE,"",VLOOKUP(Q146,DATOS,12,0))</f>
        <v>Supervisor/Maestro</v>
      </c>
      <c r="T146" s="152"/>
      <c r="U146" s="153"/>
      <c r="W146" s="4" t="s">
        <v>178</v>
      </c>
      <c r="X146" s="6" t="s">
        <v>155</v>
      </c>
      <c r="Y146" s="4" t="s">
        <v>181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177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177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177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177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172</v>
      </c>
      <c r="C148" s="151"/>
      <c r="D148" s="5">
        <f>IF(ISERROR(VLOOKUP(C146,DATOS,3,0))=TRUE,"",VLOOKUP(C146,DATOS,3,0))</f>
        <v>3</v>
      </c>
      <c r="E148" s="150" t="s">
        <v>173</v>
      </c>
      <c r="F148" s="151"/>
      <c r="G148" s="5">
        <f>IF(ISERROR(VLOOKUP(C146,DATOS,4,0))=TRUE,"",VLOOKUP(C146,DATOS,4,0))</f>
        <v>3</v>
      </c>
      <c r="I148" s="150" t="s">
        <v>172</v>
      </c>
      <c r="J148" s="151"/>
      <c r="K148" s="5">
        <f>IF(ISERROR(VLOOKUP(J146,DATOS,3,0))=TRUE,"",VLOOKUP(J146,DATOS,3,0))</f>
        <v>9</v>
      </c>
      <c r="L148" s="150" t="s">
        <v>173</v>
      </c>
      <c r="M148" s="151"/>
      <c r="N148" s="5">
        <f>IF(ISERROR(VLOOKUP(J146,DATOS,4,0))=TRUE,"",VLOOKUP(J146,DATOS,4,0))</f>
        <v>20</v>
      </c>
      <c r="P148" s="150" t="s">
        <v>172</v>
      </c>
      <c r="Q148" s="151"/>
      <c r="R148" s="5">
        <f>IF(ISERROR(VLOOKUP(Q146,DATOS,3,0))=TRUE,"",VLOOKUP(Q146,DATOS,3,0))</f>
        <v>8</v>
      </c>
      <c r="S148" s="150" t="s">
        <v>173</v>
      </c>
      <c r="T148" s="151"/>
      <c r="U148" s="5">
        <f>IF(ISERROR(VLOOKUP(Q146,DATOS,4,0))=TRUE,"",VLOOKUP(Q146,DATOS,4,0))</f>
        <v>18</v>
      </c>
      <c r="W148" s="150" t="s">
        <v>172</v>
      </c>
      <c r="X148" s="151"/>
      <c r="Y148" s="5">
        <f>IF(ISERROR(VLOOKUP(X146,DATOS,3,0))=TRUE,"",VLOOKUP(X146,DATOS,3,0))</f>
        <v>8</v>
      </c>
      <c r="Z148" s="150" t="s">
        <v>173</v>
      </c>
      <c r="AA148" s="151"/>
      <c r="AB148" s="5">
        <f>IF(ISERROR(VLOOKUP(X146,DATOS,4,0))=TRUE,"",VLOOKUP(X146,DATOS,4,0))</f>
        <v>17</v>
      </c>
    </row>
    <row r="149" spans="2:28" ht="24" customHeight="1" thickBot="1" x14ac:dyDescent="0.3">
      <c r="B149" s="150" t="s">
        <v>174</v>
      </c>
      <c r="C149" s="151"/>
      <c r="D149" s="5">
        <f>IF(ISERROR(VLOOKUP(C146,DATOS,5,0))=TRUE,"",VLOOKUP(C146,DATOS,5,0))</f>
        <v>3</v>
      </c>
      <c r="E149" s="150" t="s">
        <v>179</v>
      </c>
      <c r="F149" s="151"/>
      <c r="G149" s="5">
        <f>IF(ISERROR(VLOOKUP(C146,DATOS,6,0))=TRUE,"",VLOOKUP(C146,DATOS,6,0))</f>
        <v>5</v>
      </c>
      <c r="I149" s="150" t="s">
        <v>174</v>
      </c>
      <c r="J149" s="151"/>
      <c r="K149" s="5">
        <f>IF(ISERROR(VLOOKUP(J146,DATOS,5,0))=TRUE,"",VLOOKUP(J146,DATOS,5,0))</f>
        <v>12.850000000000001</v>
      </c>
      <c r="L149" s="150" t="s">
        <v>179</v>
      </c>
      <c r="M149" s="151"/>
      <c r="N149" s="5" t="str">
        <f>IF(ISERROR(VLOOKUP(J146,DATOS,6,0))=TRUE,"",VLOOKUP(J146,DATOS,6,0))</f>
        <v>4</v>
      </c>
      <c r="P149" s="150" t="s">
        <v>174</v>
      </c>
      <c r="Q149" s="151"/>
      <c r="R149" s="5">
        <f>IF(ISERROR(VLOOKUP(Q146,DATOS,5,0))=TRUE,"",VLOOKUP(Q146,DATOS,5,0))</f>
        <v>11.5</v>
      </c>
      <c r="S149" s="150" t="s">
        <v>179</v>
      </c>
      <c r="T149" s="151"/>
      <c r="U149" s="5">
        <f>IF(ISERROR(VLOOKUP(Q146,DATOS,6,0))=TRUE,"",VLOOKUP(Q146,DATOS,6,0))</f>
        <v>4</v>
      </c>
      <c r="W149" s="150" t="s">
        <v>174</v>
      </c>
      <c r="X149" s="151"/>
      <c r="Y149" s="5">
        <f>IF(ISERROR(VLOOKUP(X146,DATOS,5,0))=TRUE,"",VLOOKUP(X146,DATOS,5,0))</f>
        <v>11.149999999999999</v>
      </c>
      <c r="Z149" s="150" t="s">
        <v>179</v>
      </c>
      <c r="AA149" s="151"/>
      <c r="AB149" s="5">
        <f>IF(ISERROR(VLOOKUP(X146,DATOS,6,0))=TRUE,"",VLOOKUP(X146,DATOS,6,0))</f>
        <v>4</v>
      </c>
    </row>
    <row r="150" spans="2:28" ht="24" customHeight="1" thickBot="1" x14ac:dyDescent="0.3">
      <c r="B150" s="150" t="s">
        <v>180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180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180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180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175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175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175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175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176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176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176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176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2" t="str">
        <f>IF(ISERROR(VLOOKUP(C159,DATOS,12,0))=TRUE,"",VLOOKUP(C159,DATOS,12,0))</f>
        <v>Administrador del Sistema</v>
      </c>
      <c r="F159" s="152"/>
      <c r="G159" s="153"/>
      <c r="I159" s="4" t="s">
        <v>178</v>
      </c>
      <c r="J159" s="6" t="s">
        <v>310</v>
      </c>
      <c r="K159" s="4" t="s">
        <v>181</v>
      </c>
      <c r="L159" s="152" t="str">
        <f>IF(ISERROR(VLOOKUP(J159,DATOS,12,0))=TRUE,"",VLOOKUP(J159,DATOS,12,0))</f>
        <v>Administrador del Sistema</v>
      </c>
      <c r="M159" s="152"/>
      <c r="N159" s="153"/>
      <c r="P159" s="4" t="s">
        <v>178</v>
      </c>
      <c r="Q159" s="6" t="s">
        <v>317</v>
      </c>
      <c r="R159" s="4" t="s">
        <v>181</v>
      </c>
      <c r="S159" s="152" t="str">
        <f>IF(ISERROR(VLOOKUP(Q159,DATOS,12,0))=TRUE,"",VLOOKUP(Q159,DATOS,12,0))</f>
        <v>Apostador</v>
      </c>
      <c r="T159" s="152"/>
      <c r="U159" s="153"/>
      <c r="W159" s="4" t="s">
        <v>178</v>
      </c>
      <c r="X159" s="6" t="s">
        <v>318</v>
      </c>
      <c r="Y159" s="4" t="s">
        <v>181</v>
      </c>
      <c r="Z159" s="152" t="str">
        <f>IF(ISERROR(VLOOKUP(X159,DATOS,12,0))=TRUE,"",VLOOKUP(X159,DATOS,12,0))</f>
        <v>Apostador</v>
      </c>
      <c r="AA159" s="152"/>
      <c r="AB159" s="153"/>
    </row>
    <row r="160" spans="2:28" ht="24" customHeight="1" thickBot="1" x14ac:dyDescent="0.3">
      <c r="B160" s="150" t="s">
        <v>177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177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177</v>
      </c>
      <c r="Q160" s="151"/>
      <c r="R160" s="152" t="str">
        <f>IF(ISERROR(VLOOKUP(Q159,DATOS,2,0))=TRUE,"",VLOOKUP(Q159,DATOS,2,0))</f>
        <v>Registro de nuevo cliente</v>
      </c>
      <c r="S160" s="152"/>
      <c r="T160" s="152"/>
      <c r="U160" s="153"/>
      <c r="W160" s="150" t="s">
        <v>177</v>
      </c>
      <c r="X160" s="151"/>
      <c r="Y160" s="152" t="str">
        <f>IF(ISERROR(VLOOKUP(X159,DATOS,2,0))=TRUE,"",VLOOKUP(X159,DATOS,2,0))</f>
        <v>Registro de pronósticos del cliente</v>
      </c>
      <c r="Z160" s="152"/>
      <c r="AA160" s="152"/>
      <c r="AB160" s="153"/>
    </row>
    <row r="161" spans="2:28" ht="24" customHeight="1" thickBot="1" x14ac:dyDescent="0.3">
      <c r="B161" s="150" t="s">
        <v>172</v>
      </c>
      <c r="C161" s="151"/>
      <c r="D161" s="5">
        <f>IF(ISERROR(VLOOKUP(C159,DATOS,3,0))=TRUE,"",VLOOKUP(C159,DATOS,3,0))</f>
        <v>7</v>
      </c>
      <c r="E161" s="150" t="s">
        <v>173</v>
      </c>
      <c r="F161" s="151"/>
      <c r="G161" s="5">
        <f>IF(ISERROR(VLOOKUP(C159,DATOS,4,0))=TRUE,"",VLOOKUP(C159,DATOS,4,0))</f>
        <v>7</v>
      </c>
      <c r="I161" s="150" t="s">
        <v>172</v>
      </c>
      <c r="J161" s="151"/>
      <c r="K161" s="5">
        <f>IF(ISERROR(VLOOKUP(J159,DATOS,3,0))=TRUE,"",VLOOKUP(J159,DATOS,3,0))</f>
        <v>6</v>
      </c>
      <c r="L161" s="150" t="s">
        <v>173</v>
      </c>
      <c r="M161" s="151"/>
      <c r="N161" s="5">
        <f>IF(ISERROR(VLOOKUP(J159,DATOS,4,0))=TRUE,"",VLOOKUP(J159,DATOS,4,0))</f>
        <v>7</v>
      </c>
      <c r="P161" s="150" t="s">
        <v>172</v>
      </c>
      <c r="Q161" s="151"/>
      <c r="R161" s="5">
        <f>IF(ISERROR(VLOOKUP(Q159,DATOS,3,0))=TRUE,"",VLOOKUP(Q159,DATOS,3,0))</f>
        <v>5</v>
      </c>
      <c r="S161" s="150" t="s">
        <v>173</v>
      </c>
      <c r="T161" s="151"/>
      <c r="U161" s="5">
        <f>IF(ISERROR(VLOOKUP(Q159,DATOS,4,0))=TRUE,"",VLOOKUP(Q159,DATOS,4,0))</f>
        <v>4</v>
      </c>
      <c r="W161" s="150" t="s">
        <v>172</v>
      </c>
      <c r="X161" s="151"/>
      <c r="Y161" s="5">
        <f>IF(ISERROR(VLOOKUP(X159,DATOS,3,0))=TRUE,"",VLOOKUP(X159,DATOS,3,0))</f>
        <v>3</v>
      </c>
      <c r="Z161" s="150" t="s">
        <v>173</v>
      </c>
      <c r="AA161" s="151"/>
      <c r="AB161" s="5">
        <f>IF(ISERROR(VLOOKUP(X159,DATOS,4,0))=TRUE,"",VLOOKUP(X159,DATOS,4,0))</f>
        <v>3</v>
      </c>
    </row>
    <row r="162" spans="2:28" ht="24" customHeight="1" thickBot="1" x14ac:dyDescent="0.3">
      <c r="B162" s="150" t="s">
        <v>174</v>
      </c>
      <c r="C162" s="151"/>
      <c r="D162" s="5">
        <f>IF(ISERROR(VLOOKUP(C159,DATOS,5,0))=TRUE,"",VLOOKUP(C159,DATOS,5,0))</f>
        <v>7</v>
      </c>
      <c r="E162" s="150" t="s">
        <v>179</v>
      </c>
      <c r="F162" s="151"/>
      <c r="G162" s="5">
        <f>IF(ISERROR(VLOOKUP(C159,DATOS,6,0))=TRUE,"",VLOOKUP(C159,DATOS,6,0))</f>
        <v>3</v>
      </c>
      <c r="I162" s="150" t="s">
        <v>174</v>
      </c>
      <c r="J162" s="151"/>
      <c r="K162" s="5">
        <f>IF(ISERROR(VLOOKUP(J159,DATOS,5,0))=TRUE,"",VLOOKUP(J159,DATOS,5,0))</f>
        <v>6.35</v>
      </c>
      <c r="L162" s="150" t="s">
        <v>179</v>
      </c>
      <c r="M162" s="151"/>
      <c r="N162" s="5">
        <f>IF(ISERROR(VLOOKUP(J159,DATOS,6,0))=TRUE,"",VLOOKUP(J159,DATOS,6,0))</f>
        <v>3</v>
      </c>
      <c r="P162" s="150" t="s">
        <v>174</v>
      </c>
      <c r="Q162" s="151"/>
      <c r="R162" s="5">
        <f>IF(ISERROR(VLOOKUP(Q159,DATOS,5,0))=TRUE,"",VLOOKUP(Q159,DATOS,5,0))</f>
        <v>5</v>
      </c>
      <c r="S162" s="150" t="s">
        <v>179</v>
      </c>
      <c r="T162" s="151"/>
      <c r="U162" s="5">
        <f>IF(ISERROR(VLOOKUP(Q159,DATOS,6,0))=TRUE,"",VLOOKUP(Q159,DATOS,6,0))</f>
        <v>5</v>
      </c>
      <c r="W162" s="150" t="s">
        <v>174</v>
      </c>
      <c r="X162" s="151"/>
      <c r="Y162" s="5">
        <f>IF(ISERROR(VLOOKUP(X159,DATOS,5,0))=TRUE,"",VLOOKUP(X159,DATOS,5,0))</f>
        <v>3</v>
      </c>
      <c r="Z162" s="150" t="s">
        <v>179</v>
      </c>
      <c r="AA162" s="151"/>
      <c r="AB162" s="5">
        <f>IF(ISERROR(VLOOKUP(X159,DATOS,6,0))=TRUE,"",VLOOKUP(X159,DATOS,6,0))</f>
        <v>5</v>
      </c>
    </row>
    <row r="163" spans="2:28" ht="24" customHeight="1" thickBot="1" x14ac:dyDescent="0.3">
      <c r="B163" s="150" t="s">
        <v>180</v>
      </c>
      <c r="C163" s="151"/>
      <c r="D163" s="152" t="str">
        <f>IF(ISERROR(VLOOKUP(C159,DATOS,13,0))=TRUE,"",VLOOKUP(C159,DATOS,13,0))</f>
        <v>Renzo Martínez</v>
      </c>
      <c r="E163" s="152"/>
      <c r="F163" s="152"/>
      <c r="G163" s="153"/>
      <c r="I163" s="150" t="s">
        <v>180</v>
      </c>
      <c r="J163" s="151"/>
      <c r="K163" s="152" t="str">
        <f>IF(ISERROR(VLOOKUP(J159,DATOS,13,0))=TRUE,"",VLOOKUP(J159,DATOS,13,0))</f>
        <v>Renzo Martínez</v>
      </c>
      <c r="L163" s="152"/>
      <c r="M163" s="152"/>
      <c r="N163" s="153"/>
      <c r="P163" s="150" t="s">
        <v>180</v>
      </c>
      <c r="Q163" s="151"/>
      <c r="R163" s="152" t="str">
        <f>IF(ISERROR(VLOOKUP(Q159,DATOS,13,0))=TRUE,"",VLOOKUP(Q159,DATOS,13,0))</f>
        <v>Aún no asignado</v>
      </c>
      <c r="S163" s="152"/>
      <c r="T163" s="152"/>
      <c r="U163" s="153"/>
      <c r="W163" s="150" t="s">
        <v>180</v>
      </c>
      <c r="X163" s="151"/>
      <c r="Y163" s="152" t="str">
        <f>IF(ISERROR(VLOOKUP(X159,DATOS,13,0))=TRUE,"",VLOOKUP(X159,DATOS,13,0))</f>
        <v>Aún no asignado</v>
      </c>
      <c r="Z163" s="152"/>
      <c r="AA163" s="152"/>
      <c r="AB163" s="153"/>
    </row>
    <row r="164" spans="2:28" ht="18.75" customHeight="1" x14ac:dyDescent="0.25">
      <c r="B164" s="141" t="s">
        <v>175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175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175</v>
      </c>
      <c r="Q164" s="144" t="str">
        <f>IF(ISERROR(VLOOKUP(Q159,DATOS,14,0))=TRUE,"",VLOOKUP(Q159,DATOS,14,0))</f>
        <v>Como Apostador deseo poder registrarme en el sistema.</v>
      </c>
      <c r="R164" s="144"/>
      <c r="S164" s="144"/>
      <c r="T164" s="144"/>
      <c r="U164" s="145"/>
      <c r="W164" s="141" t="s">
        <v>175</v>
      </c>
      <c r="X164" s="144" t="str">
        <f>IF(ISERROR(VLOOKUP(X159,DATOS,14,0))=TRUE,"",VLOOKUP(X159,DATOS,14,0))</f>
        <v>Como Apostador deseo poder registrar mis propios pronósticos.</v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176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176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176</v>
      </c>
      <c r="Q167" s="144">
        <f>IF(ISERROR(VLOOKUP(Q159,DATOS,15,0))=TRUE,"",VLOOKUP(Q159,DATOS,15,0))</f>
        <v>0</v>
      </c>
      <c r="R167" s="144"/>
      <c r="S167" s="144"/>
      <c r="T167" s="144"/>
      <c r="U167" s="145"/>
      <c r="W167" s="141" t="s">
        <v>176</v>
      </c>
      <c r="X167" s="144" t="str">
        <f>IF(ISERROR(VLOOKUP(X159,DATOS,15,0))=TRUE,"",VLOOKUP(X159,DATOS,15,0))</f>
        <v>US051</v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  <row r="170" spans="2:28" ht="3.75" customHeight="1" thickBot="1" x14ac:dyDescent="0.3"/>
    <row r="171" spans="2:28" ht="24" customHeight="1" thickBot="1" x14ac:dyDescent="0.3">
      <c r="B171" s="154" t="s">
        <v>171</v>
      </c>
      <c r="C171" s="155"/>
      <c r="D171" s="155"/>
      <c r="E171" s="155"/>
      <c r="F171" s="155"/>
      <c r="G171" s="156"/>
      <c r="I171" s="154" t="s">
        <v>171</v>
      </c>
      <c r="J171" s="155"/>
      <c r="K171" s="155"/>
      <c r="L171" s="155"/>
      <c r="M171" s="155"/>
      <c r="N171" s="156"/>
      <c r="P171" s="154" t="s">
        <v>171</v>
      </c>
      <c r="Q171" s="155"/>
      <c r="R171" s="155"/>
      <c r="S171" s="155"/>
      <c r="T171" s="155"/>
      <c r="U171" s="156"/>
      <c r="W171" s="154" t="s">
        <v>171</v>
      </c>
      <c r="X171" s="155"/>
      <c r="Y171" s="155"/>
      <c r="Z171" s="155"/>
      <c r="AA171" s="155"/>
      <c r="AB171" s="156"/>
    </row>
    <row r="172" spans="2:28" ht="24" customHeight="1" thickBot="1" x14ac:dyDescent="0.3">
      <c r="B172" s="4" t="s">
        <v>178</v>
      </c>
      <c r="C172" s="6" t="s">
        <v>319</v>
      </c>
      <c r="D172" s="4" t="s">
        <v>181</v>
      </c>
      <c r="E172" s="152" t="str">
        <f>IF(ISERROR(VLOOKUP(C172,DATOS,12,0))=TRUE,"",VLOOKUP(C172,DATOS,12,0))</f>
        <v>Monitor de Actividades</v>
      </c>
      <c r="F172" s="152"/>
      <c r="G172" s="153"/>
      <c r="I172" s="4" t="s">
        <v>178</v>
      </c>
      <c r="J172" s="6" t="s">
        <v>320</v>
      </c>
      <c r="K172" s="4" t="s">
        <v>181</v>
      </c>
      <c r="L172" s="152" t="str">
        <f>IF(ISERROR(VLOOKUP(J172,DATOS,12,0))=TRUE,"",VLOOKUP(J172,DATOS,12,0))</f>
        <v>Monitor de Actividades</v>
      </c>
      <c r="M172" s="152"/>
      <c r="N172" s="153"/>
      <c r="P172" s="4" t="s">
        <v>178</v>
      </c>
      <c r="Q172" s="6"/>
      <c r="R172" s="4" t="s">
        <v>181</v>
      </c>
      <c r="S172" s="152" t="str">
        <f>IF(ISERROR(VLOOKUP(Q172,DATOS,12,0))=TRUE,"",VLOOKUP(Q172,DATOS,12,0))</f>
        <v/>
      </c>
      <c r="T172" s="152"/>
      <c r="U172" s="153"/>
      <c r="W172" s="4" t="s">
        <v>178</v>
      </c>
      <c r="X172" s="6"/>
      <c r="Y172" s="4" t="s">
        <v>181</v>
      </c>
      <c r="Z172" s="152" t="str">
        <f>IF(ISERROR(VLOOKUP(X172,DATOS,12,0))=TRUE,"",VLOOKUP(X172,DATOS,12,0))</f>
        <v/>
      </c>
      <c r="AA172" s="152"/>
      <c r="AB172" s="153"/>
    </row>
    <row r="173" spans="2:28" ht="24" customHeight="1" thickBot="1" x14ac:dyDescent="0.3">
      <c r="B173" s="150" t="s">
        <v>177</v>
      </c>
      <c r="C173" s="151"/>
      <c r="D173" s="152" t="str">
        <f>IF(ISERROR(VLOOKUP(C172,DATOS,2,0))=TRUE,"",VLOOKUP(C172,DATOS,2,0))</f>
        <v>Registro de excepciones</v>
      </c>
      <c r="E173" s="152"/>
      <c r="F173" s="152"/>
      <c r="G173" s="153"/>
      <c r="I173" s="150" t="s">
        <v>177</v>
      </c>
      <c r="J173" s="151"/>
      <c r="K173" s="152" t="str">
        <f>IF(ISERROR(VLOOKUP(J172,DATOS,2,0))=TRUE,"",VLOOKUP(J172,DATOS,2,0))</f>
        <v>Registro de actividades en el sistema</v>
      </c>
      <c r="L173" s="152"/>
      <c r="M173" s="152"/>
      <c r="N173" s="153"/>
      <c r="P173" s="150" t="s">
        <v>177</v>
      </c>
      <c r="Q173" s="151"/>
      <c r="R173" s="152" t="str">
        <f>IF(ISERROR(VLOOKUP(Q172,DATOS,2,0))=TRUE,"",VLOOKUP(Q172,DATOS,2,0))</f>
        <v/>
      </c>
      <c r="S173" s="152"/>
      <c r="T173" s="152"/>
      <c r="U173" s="153"/>
      <c r="W173" s="150" t="s">
        <v>177</v>
      </c>
      <c r="X173" s="151"/>
      <c r="Y173" s="152" t="str">
        <f>IF(ISERROR(VLOOKUP(X172,DATOS,2,0))=TRUE,"",VLOOKUP(X172,DATOS,2,0))</f>
        <v/>
      </c>
      <c r="Z173" s="152"/>
      <c r="AA173" s="152"/>
      <c r="AB173" s="153"/>
    </row>
    <row r="174" spans="2:28" ht="24" customHeight="1" thickBot="1" x14ac:dyDescent="0.3">
      <c r="B174" s="150" t="s">
        <v>172</v>
      </c>
      <c r="C174" s="151"/>
      <c r="D174" s="5">
        <f>IF(ISERROR(VLOOKUP(C172,DATOS,3,0))=TRUE,"",VLOOKUP(C172,DATOS,3,0))</f>
        <v>1</v>
      </c>
      <c r="E174" s="150" t="s">
        <v>173</v>
      </c>
      <c r="F174" s="151"/>
      <c r="G174" s="5">
        <f>IF(ISERROR(VLOOKUP(C172,DATOS,4,0))=TRUE,"",VLOOKUP(C172,DATOS,4,0))</f>
        <v>1</v>
      </c>
      <c r="I174" s="150" t="s">
        <v>172</v>
      </c>
      <c r="J174" s="151"/>
      <c r="K174" s="5">
        <f>IF(ISERROR(VLOOKUP(J172,DATOS,3,0))=TRUE,"",VLOOKUP(J172,DATOS,3,0))</f>
        <v>1</v>
      </c>
      <c r="L174" s="150" t="s">
        <v>173</v>
      </c>
      <c r="M174" s="151"/>
      <c r="N174" s="5">
        <f>IF(ISERROR(VLOOKUP(J172,DATOS,4,0))=TRUE,"",VLOOKUP(J172,DATOS,4,0))</f>
        <v>3</v>
      </c>
      <c r="P174" s="150" t="s">
        <v>172</v>
      </c>
      <c r="Q174" s="151"/>
      <c r="R174" s="5" t="str">
        <f>IF(ISERROR(VLOOKUP(Q172,DATOS,3,0))=TRUE,"",VLOOKUP(Q172,DATOS,3,0))</f>
        <v/>
      </c>
      <c r="S174" s="150" t="s">
        <v>173</v>
      </c>
      <c r="T174" s="151"/>
      <c r="U174" s="5" t="str">
        <f>IF(ISERROR(VLOOKUP(Q172,DATOS,4,0))=TRUE,"",VLOOKUP(Q172,DATOS,4,0))</f>
        <v/>
      </c>
      <c r="W174" s="150" t="s">
        <v>172</v>
      </c>
      <c r="X174" s="151"/>
      <c r="Y174" s="5" t="str">
        <f>IF(ISERROR(VLOOKUP(X172,DATOS,3,0))=TRUE,"",VLOOKUP(X172,DATOS,3,0))</f>
        <v/>
      </c>
      <c r="Z174" s="150" t="s">
        <v>173</v>
      </c>
      <c r="AA174" s="151"/>
      <c r="AB174" s="5" t="str">
        <f>IF(ISERROR(VLOOKUP(X172,DATOS,4,0))=TRUE,"",VLOOKUP(X172,DATOS,4,0))</f>
        <v/>
      </c>
    </row>
    <row r="175" spans="2:28" ht="24" customHeight="1" thickBot="1" x14ac:dyDescent="0.3">
      <c r="B175" s="150" t="s">
        <v>174</v>
      </c>
      <c r="C175" s="151"/>
      <c r="D175" s="5">
        <f>IF(ISERROR(VLOOKUP(C172,DATOS,5,0))=TRUE,"",VLOOKUP(C172,DATOS,5,0))</f>
        <v>2</v>
      </c>
      <c r="E175" s="150" t="s">
        <v>179</v>
      </c>
      <c r="F175" s="151"/>
      <c r="G175" s="5">
        <f>IF(ISERROR(VLOOKUP(C172,DATOS,6,0))=TRUE,"",VLOOKUP(C172,DATOS,6,0))</f>
        <v>4</v>
      </c>
      <c r="I175" s="150" t="s">
        <v>174</v>
      </c>
      <c r="J175" s="151"/>
      <c r="K175" s="5">
        <f>IF(ISERROR(VLOOKUP(J172,DATOS,5,0))=TRUE,"",VLOOKUP(J172,DATOS,5,0))</f>
        <v>2</v>
      </c>
      <c r="L175" s="150" t="s">
        <v>179</v>
      </c>
      <c r="M175" s="151"/>
      <c r="N175" s="5">
        <f>IF(ISERROR(VLOOKUP(J172,DATOS,6,0))=TRUE,"",VLOOKUP(J172,DATOS,6,0))</f>
        <v>6</v>
      </c>
      <c r="P175" s="150" t="s">
        <v>174</v>
      </c>
      <c r="Q175" s="151"/>
      <c r="R175" s="5" t="str">
        <f>IF(ISERROR(VLOOKUP(Q172,DATOS,5,0))=TRUE,"",VLOOKUP(Q172,DATOS,5,0))</f>
        <v/>
      </c>
      <c r="S175" s="150" t="s">
        <v>179</v>
      </c>
      <c r="T175" s="151"/>
      <c r="U175" s="5" t="str">
        <f>IF(ISERROR(VLOOKUP(Q172,DATOS,6,0))=TRUE,"",VLOOKUP(Q172,DATOS,6,0))</f>
        <v/>
      </c>
      <c r="W175" s="150" t="s">
        <v>174</v>
      </c>
      <c r="X175" s="151"/>
      <c r="Y175" s="5" t="str">
        <f>IF(ISERROR(VLOOKUP(X172,DATOS,5,0))=TRUE,"",VLOOKUP(X172,DATOS,5,0))</f>
        <v/>
      </c>
      <c r="Z175" s="150" t="s">
        <v>179</v>
      </c>
      <c r="AA175" s="151"/>
      <c r="AB175" s="5" t="str">
        <f>IF(ISERROR(VLOOKUP(X172,DATOS,6,0))=TRUE,"",VLOOKUP(X172,DATOS,6,0))</f>
        <v/>
      </c>
    </row>
    <row r="176" spans="2:28" ht="24" customHeight="1" thickBot="1" x14ac:dyDescent="0.3">
      <c r="B176" s="150" t="s">
        <v>180</v>
      </c>
      <c r="C176" s="151"/>
      <c r="D176" s="152" t="str">
        <f>IF(ISERROR(VLOOKUP(C172,DATOS,13,0))=TRUE,"",VLOOKUP(C172,DATOS,13,0))</f>
        <v>Aún no asignado</v>
      </c>
      <c r="E176" s="152"/>
      <c r="F176" s="152"/>
      <c r="G176" s="153"/>
      <c r="I176" s="150" t="s">
        <v>180</v>
      </c>
      <c r="J176" s="151"/>
      <c r="K176" s="152" t="str">
        <f>IF(ISERROR(VLOOKUP(J172,DATOS,13,0))=TRUE,"",VLOOKUP(J172,DATOS,13,0))</f>
        <v>Aún no asignado</v>
      </c>
      <c r="L176" s="152"/>
      <c r="M176" s="152"/>
      <c r="N176" s="153"/>
      <c r="P176" s="150" t="s">
        <v>180</v>
      </c>
      <c r="Q176" s="151"/>
      <c r="R176" s="152" t="str">
        <f>IF(ISERROR(VLOOKUP(Q172,DATOS,13,0))=TRUE,"",VLOOKUP(Q172,DATOS,13,0))</f>
        <v/>
      </c>
      <c r="S176" s="152"/>
      <c r="T176" s="152"/>
      <c r="U176" s="153"/>
      <c r="W176" s="150" t="s">
        <v>180</v>
      </c>
      <c r="X176" s="151"/>
      <c r="Y176" s="152" t="str">
        <f>IF(ISERROR(VLOOKUP(X172,DATOS,13,0))=TRUE,"",VLOOKUP(X172,DATOS,13,0))</f>
        <v/>
      </c>
      <c r="Z176" s="152"/>
      <c r="AA176" s="152"/>
      <c r="AB176" s="153"/>
    </row>
    <row r="177" spans="2:28" ht="18.75" customHeight="1" x14ac:dyDescent="0.25">
      <c r="B177" s="141" t="s">
        <v>175</v>
      </c>
      <c r="C177" s="144" t="str">
        <f>IF(ISERROR(VLOOKUP(C172,DATOS,14,0))=TRUE,"",VLOOKUP(C172,DATOS,14,0))</f>
        <v>Como Monitor de Actividades deseo poder registrar todas las excepciones que se generen por el uso del sistema.</v>
      </c>
      <c r="D177" s="144"/>
      <c r="E177" s="144"/>
      <c r="F177" s="144"/>
      <c r="G177" s="145"/>
      <c r="I177" s="141" t="s">
        <v>175</v>
      </c>
      <c r="J177" s="14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44"/>
      <c r="L177" s="144"/>
      <c r="M177" s="144"/>
      <c r="N177" s="145"/>
      <c r="P177" s="141" t="s">
        <v>175</v>
      </c>
      <c r="Q177" s="144" t="str">
        <f>IF(ISERROR(VLOOKUP(Q172,DATOS,14,0))=TRUE,"",VLOOKUP(Q172,DATOS,14,0))</f>
        <v/>
      </c>
      <c r="R177" s="144"/>
      <c r="S177" s="144"/>
      <c r="T177" s="144"/>
      <c r="U177" s="145"/>
      <c r="W177" s="141" t="s">
        <v>175</v>
      </c>
      <c r="X177" s="144" t="str">
        <f>IF(ISERROR(VLOOKUP(X172,DATOS,14,0))=TRUE,"",VLOOKUP(X172,DATOS,14,0))</f>
        <v/>
      </c>
      <c r="Y177" s="144"/>
      <c r="Z177" s="144"/>
      <c r="AA177" s="144"/>
      <c r="AB177" s="145"/>
    </row>
    <row r="178" spans="2:28" ht="18" customHeight="1" x14ac:dyDescent="0.25">
      <c r="B178" s="142"/>
      <c r="C178" s="146"/>
      <c r="D178" s="146"/>
      <c r="E178" s="146"/>
      <c r="F178" s="146"/>
      <c r="G178" s="147"/>
      <c r="I178" s="142"/>
      <c r="J178" s="146"/>
      <c r="K178" s="146"/>
      <c r="L178" s="146"/>
      <c r="M178" s="146"/>
      <c r="N178" s="147"/>
      <c r="P178" s="142"/>
      <c r="Q178" s="146"/>
      <c r="R178" s="146"/>
      <c r="S178" s="146"/>
      <c r="T178" s="146"/>
      <c r="U178" s="147"/>
      <c r="W178" s="142"/>
      <c r="X178" s="146"/>
      <c r="Y178" s="146"/>
      <c r="Z178" s="146"/>
      <c r="AA178" s="146"/>
      <c r="AB178" s="147"/>
    </row>
    <row r="179" spans="2:28" ht="18" customHeight="1" thickBot="1" x14ac:dyDescent="0.3">
      <c r="B179" s="143"/>
      <c r="C179" s="148"/>
      <c r="D179" s="148"/>
      <c r="E179" s="148"/>
      <c r="F179" s="148"/>
      <c r="G179" s="149"/>
      <c r="I179" s="143"/>
      <c r="J179" s="148"/>
      <c r="K179" s="148"/>
      <c r="L179" s="148"/>
      <c r="M179" s="148"/>
      <c r="N179" s="149"/>
      <c r="P179" s="143"/>
      <c r="Q179" s="148"/>
      <c r="R179" s="148"/>
      <c r="S179" s="148"/>
      <c r="T179" s="148"/>
      <c r="U179" s="149"/>
      <c r="W179" s="143"/>
      <c r="X179" s="148"/>
      <c r="Y179" s="148"/>
      <c r="Z179" s="148"/>
      <c r="AA179" s="148"/>
      <c r="AB179" s="149"/>
    </row>
    <row r="180" spans="2:28" ht="15" customHeight="1" x14ac:dyDescent="0.25">
      <c r="B180" s="141" t="s">
        <v>176</v>
      </c>
      <c r="C180" s="144">
        <f>IF(ISERROR(VLOOKUP(C172,DATOS,15,0))=TRUE,"",VLOOKUP(C172,DATOS,15,0))</f>
        <v>0</v>
      </c>
      <c r="D180" s="144"/>
      <c r="E180" s="144"/>
      <c r="F180" s="144"/>
      <c r="G180" s="145"/>
      <c r="I180" s="141" t="s">
        <v>176</v>
      </c>
      <c r="J180" s="144">
        <f>IF(ISERROR(VLOOKUP(J172,DATOS,15,0))=TRUE,"",VLOOKUP(J172,DATOS,15,0))</f>
        <v>0</v>
      </c>
      <c r="K180" s="144"/>
      <c r="L180" s="144"/>
      <c r="M180" s="144"/>
      <c r="N180" s="145"/>
      <c r="P180" s="141" t="s">
        <v>176</v>
      </c>
      <c r="Q180" s="144" t="str">
        <f>IF(ISERROR(VLOOKUP(Q172,DATOS,15,0))=TRUE,"",VLOOKUP(Q172,DATOS,15,0))</f>
        <v/>
      </c>
      <c r="R180" s="144"/>
      <c r="S180" s="144"/>
      <c r="T180" s="144"/>
      <c r="U180" s="145"/>
      <c r="W180" s="141" t="s">
        <v>176</v>
      </c>
      <c r="X180" s="144" t="str">
        <f>IF(ISERROR(VLOOKUP(X172,DATOS,15,0))=TRUE,"",VLOOKUP(X172,DATOS,15,0))</f>
        <v/>
      </c>
      <c r="Y180" s="144"/>
      <c r="Z180" s="144"/>
      <c r="AA180" s="144"/>
      <c r="AB180" s="145"/>
    </row>
    <row r="181" spans="2:28" ht="15" customHeight="1" x14ac:dyDescent="0.25">
      <c r="B181" s="142"/>
      <c r="C181" s="146"/>
      <c r="D181" s="146"/>
      <c r="E181" s="146"/>
      <c r="F181" s="146"/>
      <c r="G181" s="147"/>
      <c r="I181" s="142"/>
      <c r="J181" s="146"/>
      <c r="K181" s="146"/>
      <c r="L181" s="146"/>
      <c r="M181" s="146"/>
      <c r="N181" s="147"/>
      <c r="P181" s="142"/>
      <c r="Q181" s="146"/>
      <c r="R181" s="146"/>
      <c r="S181" s="146"/>
      <c r="T181" s="146"/>
      <c r="U181" s="147"/>
      <c r="W181" s="142"/>
      <c r="X181" s="146"/>
      <c r="Y181" s="146"/>
      <c r="Z181" s="146"/>
      <c r="AA181" s="146"/>
      <c r="AB181" s="147"/>
    </row>
    <row r="182" spans="2:28" ht="15" customHeight="1" thickBot="1" x14ac:dyDescent="0.3">
      <c r="B182" s="143"/>
      <c r="C182" s="148"/>
      <c r="D182" s="148"/>
      <c r="E182" s="148"/>
      <c r="F182" s="148"/>
      <c r="G182" s="149"/>
      <c r="I182" s="143"/>
      <c r="J182" s="148"/>
      <c r="K182" s="148"/>
      <c r="L182" s="148"/>
      <c r="M182" s="148"/>
      <c r="N182" s="149"/>
      <c r="P182" s="143"/>
      <c r="Q182" s="148"/>
      <c r="R182" s="148"/>
      <c r="S182" s="148"/>
      <c r="T182" s="148"/>
      <c r="U182" s="149"/>
      <c r="W182" s="143"/>
      <c r="X182" s="148"/>
      <c r="Y182" s="148"/>
      <c r="Z182" s="148"/>
      <c r="AA182" s="148"/>
      <c r="AB182" s="149"/>
    </row>
  </sheetData>
  <mergeCells count="784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1:C111"/>
    <mergeCell ref="D111:G111"/>
    <mergeCell ref="I111:J111"/>
    <mergeCell ref="Q112:U114"/>
    <mergeCell ref="W112:W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X112:AB114"/>
    <mergeCell ref="C115:G117"/>
    <mergeCell ref="I115:I117"/>
    <mergeCell ref="J115:N117"/>
    <mergeCell ref="P115:P117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B115:B117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B51" sqref="B51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16" sqref="C1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25" activePane="bottomRight" state="frozen"/>
      <selection activeCell="A52" sqref="A52"/>
      <selection pane="topRight" activeCell="A52" sqref="A52"/>
      <selection pane="bottomLeft" activeCell="A52" sqref="A52"/>
      <selection pane="bottomRight" activeCell="R19" sqref="R19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4" t="s">
        <v>246</v>
      </c>
      <c r="F6" s="165"/>
      <c r="G6" s="165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6" t="s">
        <v>308</v>
      </c>
      <c r="F7" s="167"/>
      <c r="G7" s="168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9" t="s">
        <v>247</v>
      </c>
      <c r="B8" s="170"/>
      <c r="C8" s="170"/>
      <c r="D8" s="170"/>
      <c r="E8" s="170"/>
      <c r="F8" s="170"/>
      <c r="G8" s="171"/>
      <c r="H8" s="86"/>
      <c r="I8" s="86"/>
      <c r="J8" s="162" t="s">
        <v>248</v>
      </c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9" t="s">
        <v>236</v>
      </c>
      <c r="C9" s="169"/>
      <c r="D9" s="169"/>
      <c r="E9" s="87" t="s">
        <v>250</v>
      </c>
      <c r="F9" s="87" t="s">
        <v>251</v>
      </c>
      <c r="G9" s="87" t="s">
        <v>252</v>
      </c>
      <c r="H9" s="87"/>
      <c r="I9" s="8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0" t="str">
        <f>+'Sprint Backlog'!C4</f>
        <v>Modelado en Base de Datos</v>
      </c>
      <c r="C10" s="160"/>
      <c r="D10" s="160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0" t="str">
        <f>+'Sprint Backlog'!C5</f>
        <v>Prototipado</v>
      </c>
      <c r="C11" s="160"/>
      <c r="D11" s="160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0" t="str">
        <f>+'Sprint Backlog'!C6</f>
        <v>Implementar Capa de Entidad</v>
      </c>
      <c r="C12" s="160"/>
      <c r="D12" s="160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0" t="str">
        <f>+'Sprint Backlog'!C7</f>
        <v>Implementar Capa de Acceso de Datos</v>
      </c>
      <c r="C13" s="160"/>
      <c r="D13" s="160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0" t="str">
        <f>+'Sprint Backlog'!C8</f>
        <v>Implementar Capa de Componente de Negocio</v>
      </c>
      <c r="C14" s="160"/>
      <c r="D14" s="160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0" t="str">
        <f>+'Sprint Backlog'!C9</f>
        <v>Implementar Capa de Presentación</v>
      </c>
      <c r="C15" s="160"/>
      <c r="D15" s="160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0" t="str">
        <f>+'Sprint Backlog'!C10</f>
        <v>Pruebas unitarias</v>
      </c>
      <c r="C16" s="160"/>
      <c r="D16" s="160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0" t="str">
        <f>+'Sprint Backlog'!C11</f>
        <v>Modelado en Base de Datos</v>
      </c>
      <c r="C17" s="160"/>
      <c r="D17" s="160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0" t="str">
        <f>+'Sprint Backlog'!C12</f>
        <v>Prototipado</v>
      </c>
      <c r="C18" s="160"/>
      <c r="D18" s="160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0" t="str">
        <f>+'Sprint Backlog'!C13</f>
        <v>Implementar Capa de Entidad</v>
      </c>
      <c r="C19" s="160"/>
      <c r="D19" s="160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0" t="str">
        <f>+'Sprint Backlog'!C14</f>
        <v>Implementar Capa de Acceso de Datos</v>
      </c>
      <c r="C20" s="160"/>
      <c r="D20" s="160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0" t="str">
        <f>+'Sprint Backlog'!C15</f>
        <v>Implementar Capa de Componente de Negocio</v>
      </c>
      <c r="C21" s="160"/>
      <c r="D21" s="160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0" t="str">
        <f>+'Sprint Backlog'!C16</f>
        <v>Implementar Capa de Presentación</v>
      </c>
      <c r="C22" s="160"/>
      <c r="D22" s="160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0" t="str">
        <f>+'Sprint Backlog'!C17</f>
        <v>Pruebas unitarias</v>
      </c>
      <c r="C23" s="160"/>
      <c r="D23" s="160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0" t="str">
        <f>+'Sprint Backlog'!C18</f>
        <v>Modelado en Base de Datos</v>
      </c>
      <c r="C24" s="160"/>
      <c r="D24" s="160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61" t="str">
        <f>+'Sprint Backlog'!C19</f>
        <v>Prototipado</v>
      </c>
      <c r="C25" s="161"/>
      <c r="D25" s="16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61" t="str">
        <f>+'Sprint Backlog'!C20</f>
        <v>Implementar Capa de Entidad</v>
      </c>
      <c r="C26" s="161"/>
      <c r="D26" s="16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61" t="str">
        <f>+'Sprint Backlog'!C21</f>
        <v>Implementar Capa de Acceso de Datos</v>
      </c>
      <c r="C27" s="161"/>
      <c r="D27" s="16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61" t="str">
        <f>+'Sprint Backlog'!C22</f>
        <v>Implementar Capa de Componente de Negocio</v>
      </c>
      <c r="C28" s="161"/>
      <c r="D28" s="16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61" t="str">
        <f>+'Sprint Backlog'!C23</f>
        <v>Implementar Capa de Presentación</v>
      </c>
      <c r="C29" s="161"/>
      <c r="D29" s="16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61" t="str">
        <f>+'Sprint Backlog'!C24</f>
        <v>Pruebas unitarias</v>
      </c>
      <c r="C30" s="161"/>
      <c r="D30" s="16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61" t="str">
        <f>+'Sprint Backlog'!C25</f>
        <v>Modelado en Base de Datos</v>
      </c>
      <c r="C31" s="161"/>
      <c r="D31" s="16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61" t="str">
        <f>+'Sprint Backlog'!C26</f>
        <v>Prototipado</v>
      </c>
      <c r="C32" s="161"/>
      <c r="D32" s="16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61" t="str">
        <f>+'Sprint Backlog'!C27</f>
        <v>Implementar Capa de Entidad</v>
      </c>
      <c r="C33" s="161"/>
      <c r="D33" s="16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61" t="str">
        <f>+'Sprint Backlog'!C28</f>
        <v>Implementar Capa de Acceso de Datos</v>
      </c>
      <c r="C34" s="161"/>
      <c r="D34" s="16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61" t="str">
        <f>+'Sprint Backlog'!C29</f>
        <v>Implementar Capa de Componente de Negocio</v>
      </c>
      <c r="C35" s="161"/>
      <c r="D35" s="16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61" t="str">
        <f>+'Sprint Backlog'!C30</f>
        <v>Implementar Capa de Presentación</v>
      </c>
      <c r="C36" s="161"/>
      <c r="D36" s="16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61" t="str">
        <f>+'Sprint Backlog'!C31</f>
        <v>Pruebas unitarias</v>
      </c>
      <c r="C37" s="161"/>
      <c r="D37" s="16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61" t="str">
        <f>+'Sprint Backlog'!C32</f>
        <v>Modelado en Base de Datos</v>
      </c>
      <c r="C38" s="161"/>
      <c r="D38" s="16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61" t="str">
        <f>+'Sprint Backlog'!C33</f>
        <v>Prototipado</v>
      </c>
      <c r="C39" s="161"/>
      <c r="D39" s="16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61" t="str">
        <f>+'Sprint Backlog'!C34</f>
        <v>Implementar Capa de Entidad</v>
      </c>
      <c r="C40" s="161"/>
      <c r="D40" s="16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61" t="str">
        <f>+'Sprint Backlog'!C35</f>
        <v>Implementar Capa de Acceso de Datos</v>
      </c>
      <c r="C41" s="161"/>
      <c r="D41" s="16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61" t="str">
        <f>+'Sprint Backlog'!C36</f>
        <v>Implementar Capa de Componente de Negocio</v>
      </c>
      <c r="C42" s="161"/>
      <c r="D42" s="16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61" t="str">
        <f>+'Sprint Backlog'!C37</f>
        <v>Implementar Capa de Presentación</v>
      </c>
      <c r="C43" s="161"/>
      <c r="D43" s="16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61" t="str">
        <f>+'Sprint Backlog'!C38</f>
        <v>Pruebas unitarias</v>
      </c>
      <c r="C44" s="161"/>
      <c r="D44" s="16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61" t="str">
        <f>+'Sprint Backlog'!C39</f>
        <v>Modelado en Base de Datos</v>
      </c>
      <c r="C45" s="161"/>
      <c r="D45" s="16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61" t="str">
        <f>+'Sprint Backlog'!C40</f>
        <v>Prototipado</v>
      </c>
      <c r="C46" s="161"/>
      <c r="D46" s="16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61" t="str">
        <f>+'Sprint Backlog'!C41</f>
        <v>Implementar Capa de Entidad</v>
      </c>
      <c r="C47" s="161"/>
      <c r="D47" s="16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61" t="str">
        <f>+'Sprint Backlog'!C42</f>
        <v>Implementar Capa de Acceso de Datos</v>
      </c>
      <c r="C48" s="161"/>
      <c r="D48" s="16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61" t="str">
        <f>+'Sprint Backlog'!C43</f>
        <v>Implementar Capa de Componente de Negocio</v>
      </c>
      <c r="C49" s="161"/>
      <c r="D49" s="16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61" t="str">
        <f>+'Sprint Backlog'!C44</f>
        <v>Implementar Capa de Presentación</v>
      </c>
      <c r="C50" s="161"/>
      <c r="D50" s="16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61" t="str">
        <f>+'Sprint Backlog'!C45</f>
        <v>Pruebas unitarias</v>
      </c>
      <c r="C51" s="161"/>
      <c r="D51" s="16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0"/>
      <c r="C52" s="160"/>
      <c r="D52" s="160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0"/>
      <c r="C53" s="160"/>
      <c r="D53" s="160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0"/>
      <c r="C54" s="160"/>
      <c r="D54" s="160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0"/>
      <c r="C55" s="160"/>
      <c r="D55" s="160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0"/>
      <c r="C56" s="160"/>
      <c r="D56" s="160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0"/>
      <c r="C57" s="160"/>
      <c r="D57" s="160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0"/>
      <c r="C58" s="160"/>
      <c r="D58" s="160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0"/>
      <c r="C59" s="160"/>
      <c r="D59" s="160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0"/>
      <c r="C60" s="160"/>
      <c r="D60" s="160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0"/>
      <c r="C61" s="160"/>
      <c r="D61" s="160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0"/>
      <c r="C62" s="160"/>
      <c r="D62" s="160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0"/>
      <c r="C63" s="160"/>
      <c r="D63" s="160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0"/>
      <c r="C64" s="160"/>
      <c r="D64" s="160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0"/>
      <c r="C65" s="160"/>
      <c r="D65" s="160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0"/>
      <c r="C66" s="160"/>
      <c r="D66" s="160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0"/>
      <c r="C67" s="160"/>
      <c r="D67" s="160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0"/>
      <c r="C68" s="160"/>
      <c r="D68" s="160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0"/>
      <c r="C69" s="160"/>
      <c r="D69" s="160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0"/>
      <c r="C70" s="160"/>
      <c r="D70" s="160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0"/>
      <c r="C71" s="160"/>
      <c r="D71" s="160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0"/>
      <c r="C72" s="160"/>
      <c r="D72" s="160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0"/>
      <c r="C73" s="160"/>
      <c r="D73" s="160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0"/>
      <c r="C74" s="160"/>
      <c r="D74" s="160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0"/>
      <c r="C75" s="160"/>
      <c r="D75" s="160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0"/>
      <c r="C76" s="160"/>
      <c r="D76" s="160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0"/>
      <c r="C77" s="160"/>
      <c r="D77" s="160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0"/>
      <c r="C78" s="160"/>
      <c r="D78" s="160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0"/>
      <c r="C79" s="160"/>
      <c r="D79" s="160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0"/>
      <c r="C80" s="160"/>
      <c r="D80" s="160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0"/>
      <c r="C81" s="160"/>
      <c r="D81" s="160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0"/>
      <c r="C82" s="160"/>
      <c r="D82" s="160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0"/>
      <c r="C83" s="160"/>
      <c r="D83" s="160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0"/>
      <c r="C84" s="160"/>
      <c r="D84" s="160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0"/>
      <c r="C85" s="160"/>
      <c r="D85" s="160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0"/>
      <c r="C86" s="160"/>
      <c r="D86" s="160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0"/>
      <c r="C87" s="160"/>
      <c r="D87" s="160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0"/>
      <c r="C88" s="160"/>
      <c r="D88" s="160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0"/>
      <c r="C89" s="160"/>
      <c r="D89" s="160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0"/>
      <c r="C90" s="160"/>
      <c r="D90" s="160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0"/>
      <c r="C91" s="160"/>
      <c r="D91" s="160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0"/>
      <c r="C92" s="160"/>
      <c r="D92" s="160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0"/>
      <c r="C93" s="160"/>
      <c r="D93" s="160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0"/>
      <c r="C94" s="160"/>
      <c r="D94" s="160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0"/>
      <c r="C95" s="160"/>
      <c r="D95" s="160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0"/>
      <c r="C96" s="160"/>
      <c r="D96" s="160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0"/>
      <c r="C97" s="160"/>
      <c r="D97" s="160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0"/>
      <c r="C98" s="160"/>
      <c r="D98" s="160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0"/>
      <c r="C99" s="160"/>
      <c r="D99" s="160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0"/>
      <c r="C100" s="160"/>
      <c r="D100" s="160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0"/>
      <c r="C101" s="160"/>
      <c r="D101" s="160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0"/>
      <c r="C102" s="160"/>
      <c r="D102" s="160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0"/>
      <c r="C103" s="160"/>
      <c r="D103" s="160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0"/>
      <c r="C104" s="160"/>
      <c r="D104" s="160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0"/>
      <c r="C105" s="160"/>
      <c r="D105" s="160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0"/>
      <c r="C106" s="160"/>
      <c r="D106" s="160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0"/>
      <c r="C107" s="160"/>
      <c r="D107" s="160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0"/>
      <c r="C108" s="160"/>
      <c r="D108" s="160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0"/>
      <c r="C109" s="160"/>
      <c r="D109" s="160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0"/>
      <c r="C110" s="160"/>
      <c r="D110" s="160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0"/>
      <c r="C111" s="160"/>
      <c r="D111" s="160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0"/>
      <c r="C112" s="160"/>
      <c r="D112" s="160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0"/>
      <c r="C113" s="160"/>
      <c r="D113" s="160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0"/>
      <c r="C114" s="160"/>
      <c r="D114" s="160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0"/>
      <c r="C115" s="160"/>
      <c r="D115" s="160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0"/>
      <c r="C116" s="160"/>
      <c r="D116" s="160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0"/>
      <c r="C117" s="160"/>
      <c r="D117" s="160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0"/>
      <c r="C118" s="160"/>
      <c r="D118" s="160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0"/>
      <c r="C119" s="160"/>
      <c r="D119" s="160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0"/>
      <c r="C120" s="160"/>
      <c r="D120" s="160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0"/>
      <c r="C121" s="160"/>
      <c r="D121" s="160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0"/>
      <c r="C122" s="160"/>
      <c r="D122" s="160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0"/>
      <c r="C123" s="160"/>
      <c r="D123" s="160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0"/>
      <c r="C124" s="160"/>
      <c r="D124" s="160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0"/>
      <c r="C125" s="160"/>
      <c r="D125" s="160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0"/>
      <c r="C126" s="160"/>
      <c r="D126" s="160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0"/>
      <c r="C127" s="160"/>
      <c r="D127" s="160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0"/>
      <c r="C128" s="160"/>
      <c r="D128" s="160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0"/>
      <c r="C129" s="160"/>
      <c r="D129" s="160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0"/>
      <c r="C130" s="160"/>
      <c r="D130" s="160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0"/>
      <c r="C131" s="160"/>
      <c r="D131" s="160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0"/>
      <c r="C132" s="160"/>
      <c r="D132" s="160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0"/>
      <c r="C133" s="160"/>
      <c r="D133" s="160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0"/>
      <c r="C134" s="160"/>
      <c r="D134" s="160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0"/>
      <c r="C135" s="160"/>
      <c r="D135" s="160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0"/>
      <c r="C136" s="160"/>
      <c r="D136" s="160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0"/>
      <c r="C137" s="160"/>
      <c r="D137" s="160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0"/>
      <c r="C138" s="160"/>
      <c r="D138" s="160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0"/>
      <c r="C139" s="160"/>
      <c r="D139" s="160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0"/>
      <c r="C140" s="160"/>
      <c r="D140" s="160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0"/>
      <c r="C141" s="160"/>
      <c r="D141" s="160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0"/>
      <c r="C142" s="160"/>
      <c r="D142" s="160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0"/>
      <c r="C143" s="160"/>
      <c r="D143" s="160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0"/>
      <c r="C144" s="160"/>
      <c r="D144" s="160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0"/>
      <c r="C145" s="160"/>
      <c r="D145" s="160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0"/>
      <c r="C146" s="160"/>
      <c r="D146" s="160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0"/>
      <c r="C147" s="160"/>
      <c r="D147" s="160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0"/>
      <c r="C148" s="160"/>
      <c r="D148" s="160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0"/>
      <c r="C149" s="160"/>
      <c r="D149" s="160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0"/>
      <c r="C150" s="160"/>
      <c r="D150" s="160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0"/>
      <c r="C151" s="160"/>
      <c r="D151" s="160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0"/>
      <c r="C152" s="160"/>
      <c r="D152" s="160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0"/>
      <c r="C153" s="160"/>
      <c r="D153" s="160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0"/>
      <c r="C154" s="160"/>
      <c r="D154" s="160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0"/>
      <c r="C155" s="160"/>
      <c r="D155" s="160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0"/>
      <c r="C156" s="160"/>
      <c r="D156" s="160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0"/>
      <c r="C157" s="160"/>
      <c r="D157" s="160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0"/>
      <c r="C158" s="160"/>
      <c r="D158" s="160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0"/>
      <c r="C159" s="160"/>
      <c r="D159" s="160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0"/>
      <c r="C160" s="160"/>
      <c r="D160" s="160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0"/>
      <c r="C161" s="160"/>
      <c r="D161" s="160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0"/>
      <c r="C162" s="160"/>
      <c r="D162" s="160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0"/>
      <c r="C163" s="160"/>
      <c r="D163" s="160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0"/>
      <c r="C164" s="160"/>
      <c r="D164" s="160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0"/>
      <c r="C165" s="160"/>
      <c r="D165" s="160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0"/>
      <c r="C166" s="160"/>
      <c r="D166" s="160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0"/>
      <c r="C167" s="160"/>
      <c r="D167" s="160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0"/>
      <c r="C168" s="160"/>
      <c r="D168" s="160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0"/>
      <c r="C169" s="160"/>
      <c r="D169" s="160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0"/>
      <c r="C170" s="160"/>
      <c r="D170" s="160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0"/>
      <c r="C171" s="160"/>
      <c r="D171" s="160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0"/>
      <c r="C172" s="160"/>
      <c r="D172" s="160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0"/>
      <c r="C173" s="160"/>
      <c r="D173" s="160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0"/>
      <c r="C174" s="160"/>
      <c r="D174" s="160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0"/>
      <c r="C175" s="160"/>
      <c r="D175" s="160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0"/>
      <c r="C176" s="160"/>
      <c r="D176" s="160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0"/>
      <c r="C177" s="160"/>
      <c r="D177" s="160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0"/>
      <c r="C178" s="160"/>
      <c r="D178" s="160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0"/>
      <c r="C179" s="160"/>
      <c r="D179" s="160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0"/>
      <c r="C180" s="160"/>
      <c r="D180" s="160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0"/>
      <c r="C181" s="160"/>
      <c r="D181" s="160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0"/>
      <c r="C182" s="160"/>
      <c r="D182" s="160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0"/>
      <c r="C183" s="160"/>
      <c r="D183" s="160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0"/>
      <c r="C184" s="160"/>
      <c r="D184" s="160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0"/>
      <c r="C185" s="160"/>
      <c r="D185" s="160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0"/>
      <c r="C186" s="160"/>
      <c r="D186" s="160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0"/>
      <c r="C187" s="160"/>
      <c r="D187" s="160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0"/>
      <c r="C188" s="160"/>
      <c r="D188" s="160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0"/>
      <c r="C189" s="160"/>
      <c r="D189" s="160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0"/>
      <c r="C190" s="160"/>
      <c r="D190" s="160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0"/>
      <c r="C191" s="160"/>
      <c r="D191" s="160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0"/>
      <c r="C192" s="160"/>
      <c r="D192" s="160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0"/>
      <c r="C193" s="160"/>
      <c r="D193" s="160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0"/>
      <c r="C194" s="160"/>
      <c r="D194" s="160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0"/>
      <c r="C195" s="160"/>
      <c r="D195" s="160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0"/>
      <c r="C196" s="160"/>
      <c r="D196" s="160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0"/>
      <c r="C197" s="160"/>
      <c r="D197" s="160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0"/>
      <c r="C198" s="160"/>
      <c r="D198" s="160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0"/>
      <c r="C199" s="160"/>
      <c r="D199" s="160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0"/>
      <c r="C200" s="160"/>
      <c r="D200" s="160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0"/>
      <c r="C201" s="160"/>
      <c r="D201" s="160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0"/>
      <c r="C202" s="160"/>
      <c r="D202" s="160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0"/>
      <c r="C203" s="160"/>
      <c r="D203" s="160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0"/>
      <c r="C204" s="160"/>
      <c r="D204" s="160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0"/>
      <c r="C205" s="160"/>
      <c r="D205" s="160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0"/>
      <c r="C206" s="160"/>
      <c r="D206" s="160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0"/>
      <c r="C207" s="160"/>
      <c r="D207" s="160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0"/>
      <c r="C208" s="160"/>
      <c r="D208" s="160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0"/>
      <c r="C209" s="160"/>
      <c r="D209" s="160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0"/>
      <c r="C210" s="160"/>
      <c r="D210" s="160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0"/>
      <c r="C211" s="160"/>
      <c r="D211" s="160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0"/>
      <c r="C212" s="160"/>
      <c r="D212" s="160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0"/>
      <c r="C213" s="160"/>
      <c r="D213" s="160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0"/>
      <c r="C214" s="160"/>
      <c r="D214" s="160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0"/>
      <c r="C215" s="160"/>
      <c r="D215" s="160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0"/>
      <c r="C216" s="160"/>
      <c r="D216" s="160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0"/>
      <c r="C217" s="160"/>
      <c r="D217" s="160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0"/>
      <c r="C218" s="160"/>
      <c r="D218" s="160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0"/>
      <c r="C219" s="160"/>
      <c r="D219" s="160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0"/>
      <c r="C220" s="160"/>
      <c r="D220" s="160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0"/>
      <c r="C221" s="160"/>
      <c r="D221" s="160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0"/>
      <c r="C222" s="160"/>
      <c r="D222" s="160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0"/>
      <c r="C223" s="160"/>
      <c r="D223" s="160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0"/>
      <c r="C224" s="160"/>
      <c r="D224" s="160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0"/>
      <c r="C225" s="160"/>
      <c r="D225" s="160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0"/>
      <c r="C226" s="160"/>
      <c r="D226" s="160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0"/>
      <c r="C227" s="160"/>
      <c r="D227" s="160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0"/>
      <c r="C228" s="160"/>
      <c r="D228" s="160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0"/>
      <c r="C229" s="160"/>
      <c r="D229" s="160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0"/>
      <c r="C230" s="160"/>
      <c r="D230" s="160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0"/>
      <c r="C231" s="160"/>
      <c r="D231" s="160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0"/>
      <c r="C232" s="160"/>
      <c r="D232" s="160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0"/>
      <c r="C233" s="160"/>
      <c r="D233" s="160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0"/>
      <c r="C234" s="160"/>
      <c r="D234" s="160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0"/>
      <c r="C235" s="160"/>
      <c r="D235" s="160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0"/>
      <c r="C236" s="160"/>
      <c r="D236" s="160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0"/>
      <c r="C237" s="160"/>
      <c r="D237" s="160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0"/>
      <c r="C238" s="160"/>
      <c r="D238" s="160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0"/>
      <c r="C239" s="160"/>
      <c r="D239" s="160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0"/>
      <c r="C240" s="160"/>
      <c r="D240" s="160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0"/>
      <c r="C241" s="160"/>
      <c r="D241" s="160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0"/>
      <c r="C242" s="160"/>
      <c r="D242" s="160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0"/>
      <c r="C243" s="160"/>
      <c r="D243" s="160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0"/>
      <c r="C244" s="160"/>
      <c r="D244" s="160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0"/>
      <c r="C245" s="160"/>
      <c r="D245" s="160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0"/>
      <c r="C246" s="160"/>
      <c r="D246" s="160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0"/>
      <c r="C247" s="160"/>
      <c r="D247" s="160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0"/>
      <c r="C248" s="160"/>
      <c r="D248" s="160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0"/>
      <c r="C249" s="160"/>
      <c r="D249" s="160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0"/>
      <c r="C250" s="160"/>
      <c r="D250" s="160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0"/>
      <c r="C251" s="160"/>
      <c r="D251" s="160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0"/>
      <c r="C252" s="160"/>
      <c r="D252" s="160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0"/>
      <c r="C253" s="160"/>
      <c r="D253" s="160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0"/>
      <c r="C254" s="160"/>
      <c r="D254" s="160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0"/>
      <c r="C255" s="160"/>
      <c r="D255" s="160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0"/>
      <c r="C256" s="160"/>
      <c r="D256" s="160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0"/>
      <c r="C257" s="160"/>
      <c r="D257" s="160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0"/>
      <c r="C258" s="160"/>
      <c r="D258" s="160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0"/>
      <c r="C259" s="160"/>
      <c r="D259" s="160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0"/>
      <c r="C260" s="160"/>
      <c r="D260" s="160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0"/>
      <c r="C261" s="160"/>
      <c r="D261" s="160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0"/>
      <c r="C262" s="160"/>
      <c r="D262" s="160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0"/>
      <c r="C263" s="160"/>
      <c r="D263" s="160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0"/>
      <c r="C264" s="160"/>
      <c r="D264" s="160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0"/>
      <c r="C265" s="160"/>
      <c r="D265" s="160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0"/>
      <c r="C266" s="160"/>
      <c r="D266" s="160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0"/>
      <c r="C267" s="160"/>
      <c r="D267" s="160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0"/>
      <c r="C268" s="160"/>
      <c r="D268" s="160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0"/>
      <c r="C269" s="160"/>
      <c r="D269" s="160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0"/>
      <c r="C270" s="160"/>
      <c r="D270" s="160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0"/>
      <c r="C271" s="160"/>
      <c r="D271" s="160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0"/>
      <c r="C272" s="160"/>
      <c r="D272" s="160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0"/>
      <c r="C273" s="160"/>
      <c r="D273" s="160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0"/>
      <c r="C274" s="160"/>
      <c r="D274" s="160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0"/>
      <c r="C275" s="160"/>
      <c r="D275" s="160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0"/>
      <c r="C276" s="160"/>
      <c r="D276" s="160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0"/>
      <c r="C277" s="160"/>
      <c r="D277" s="160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0"/>
      <c r="C278" s="160"/>
      <c r="D278" s="160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0"/>
      <c r="C279" s="160"/>
      <c r="D279" s="160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0"/>
      <c r="C280" s="160"/>
      <c r="D280" s="160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0"/>
      <c r="C281" s="160"/>
      <c r="D281" s="160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0"/>
      <c r="C282" s="160"/>
      <c r="D282" s="160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0"/>
      <c r="C283" s="160"/>
      <c r="D283" s="160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0"/>
      <c r="C284" s="160"/>
      <c r="D284" s="160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0"/>
      <c r="C285" s="160"/>
      <c r="D285" s="160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0"/>
      <c r="C286" s="160"/>
      <c r="D286" s="160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0"/>
      <c r="C287" s="160"/>
      <c r="D287" s="160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0"/>
      <c r="C288" s="160"/>
      <c r="D288" s="160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0"/>
      <c r="C289" s="160"/>
      <c r="D289" s="160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0"/>
      <c r="C290" s="160"/>
      <c r="D290" s="160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0"/>
      <c r="C291" s="160"/>
      <c r="D291" s="160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0"/>
      <c r="C292" s="160"/>
      <c r="D292" s="160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0"/>
      <c r="C293" s="160"/>
      <c r="D293" s="160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0"/>
      <c r="C294" s="160"/>
      <c r="D294" s="160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0"/>
      <c r="C295" s="160"/>
      <c r="D295" s="160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0"/>
      <c r="C296" s="160"/>
      <c r="D296" s="160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0"/>
      <c r="C297" s="160"/>
      <c r="D297" s="160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0"/>
      <c r="C298" s="160"/>
      <c r="D298" s="160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0"/>
      <c r="C299" s="160"/>
      <c r="D299" s="160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0"/>
      <c r="C300" s="160"/>
      <c r="D300" s="160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0"/>
      <c r="C301" s="160"/>
      <c r="D301" s="160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0"/>
      <c r="C302" s="160"/>
      <c r="D302" s="160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0"/>
      <c r="C303" s="160"/>
      <c r="D303" s="160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0"/>
      <c r="C304" s="160"/>
      <c r="D304" s="160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0"/>
      <c r="C305" s="160"/>
      <c r="D305" s="160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0"/>
      <c r="C306" s="160"/>
      <c r="D306" s="160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0"/>
      <c r="C307" s="160"/>
      <c r="D307" s="160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0"/>
      <c r="C308" s="160"/>
      <c r="D308" s="160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0"/>
      <c r="C309" s="160"/>
      <c r="D309" s="160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0"/>
      <c r="C310" s="160"/>
      <c r="D310" s="160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0"/>
      <c r="C311" s="160"/>
      <c r="D311" s="160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0"/>
      <c r="C312" s="160"/>
      <c r="D312" s="160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0"/>
      <c r="C313" s="160"/>
      <c r="D313" s="160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0"/>
      <c r="C314" s="160"/>
      <c r="D314" s="160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0"/>
      <c r="C315" s="160"/>
      <c r="D315" s="160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0"/>
      <c r="C316" s="160"/>
      <c r="D316" s="160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0"/>
      <c r="C317" s="160"/>
      <c r="D317" s="160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0"/>
      <c r="C318" s="160"/>
      <c r="D318" s="160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0"/>
      <c r="C319" s="160"/>
      <c r="D319" s="160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0"/>
      <c r="C320" s="160"/>
      <c r="D320" s="160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0"/>
      <c r="C321" s="160"/>
      <c r="D321" s="160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0"/>
      <c r="C322" s="160"/>
      <c r="D322" s="160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0"/>
      <c r="C323" s="160"/>
      <c r="D323" s="160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0"/>
      <c r="C324" s="160"/>
      <c r="D324" s="160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0"/>
      <c r="C325" s="160"/>
      <c r="D325" s="160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0"/>
      <c r="C326" s="160"/>
      <c r="D326" s="160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0"/>
      <c r="C327" s="160"/>
      <c r="D327" s="160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0"/>
      <c r="C328" s="160"/>
      <c r="D328" s="160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0"/>
      <c r="C329" s="160"/>
      <c r="D329" s="160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0"/>
      <c r="C330" s="160"/>
      <c r="D330" s="160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0"/>
      <c r="C331" s="160"/>
      <c r="D331" s="160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0"/>
      <c r="C332" s="160"/>
      <c r="D332" s="160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0"/>
      <c r="C333" s="160"/>
      <c r="D333" s="160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0"/>
      <c r="C334" s="160"/>
      <c r="D334" s="160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0"/>
      <c r="C335" s="160"/>
      <c r="D335" s="160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0"/>
      <c r="C336" s="160"/>
      <c r="D336" s="160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0"/>
      <c r="C337" s="160"/>
      <c r="D337" s="160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0"/>
      <c r="C338" s="160"/>
      <c r="D338" s="160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0"/>
      <c r="C339" s="160"/>
      <c r="D339" s="160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0"/>
      <c r="C340" s="160"/>
      <c r="D340" s="160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0"/>
      <c r="C341" s="160"/>
      <c r="D341" s="160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0"/>
      <c r="C342" s="160"/>
      <c r="D342" s="160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0"/>
      <c r="C343" s="160"/>
      <c r="D343" s="160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0"/>
      <c r="C344" s="160"/>
      <c r="D344" s="160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0"/>
      <c r="C345" s="160"/>
      <c r="D345" s="160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0"/>
      <c r="C346" s="160"/>
      <c r="D346" s="160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0"/>
      <c r="C347" s="160"/>
      <c r="D347" s="160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0"/>
      <c r="C348" s="160"/>
      <c r="D348" s="160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0"/>
      <c r="C349" s="160"/>
      <c r="D349" s="160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0"/>
      <c r="C350" s="160"/>
      <c r="D350" s="160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0"/>
      <c r="C351" s="160"/>
      <c r="D351" s="160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0"/>
      <c r="C352" s="160"/>
      <c r="D352" s="160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0"/>
      <c r="C353" s="160"/>
      <c r="D353" s="160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0"/>
      <c r="C354" s="160"/>
      <c r="D354" s="160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0"/>
      <c r="C355" s="160"/>
      <c r="D355" s="160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0"/>
      <c r="C356" s="160"/>
      <c r="D356" s="160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0"/>
      <c r="C357" s="160"/>
      <c r="D357" s="160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0"/>
      <c r="C358" s="160"/>
      <c r="D358" s="160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0"/>
      <c r="C359" s="160"/>
      <c r="D359" s="160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0"/>
      <c r="C360" s="160"/>
      <c r="D360" s="160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0"/>
      <c r="C361" s="160"/>
      <c r="D361" s="160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0"/>
      <c r="C362" s="160"/>
      <c r="D362" s="160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0"/>
      <c r="C363" s="160"/>
      <c r="D363" s="160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0"/>
      <c r="C364" s="160"/>
      <c r="D364" s="160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0"/>
      <c r="C365" s="160"/>
      <c r="D365" s="160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0"/>
      <c r="C366" s="160"/>
      <c r="D366" s="160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0"/>
      <c r="C367" s="160"/>
      <c r="D367" s="160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0"/>
      <c r="C368" s="160"/>
      <c r="D368" s="160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0"/>
      <c r="C369" s="160"/>
      <c r="D369" s="160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0"/>
      <c r="C370" s="160"/>
      <c r="D370" s="160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0"/>
      <c r="C371" s="160"/>
      <c r="D371" s="160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0"/>
      <c r="C372" s="160"/>
      <c r="D372" s="160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0"/>
      <c r="C373" s="160"/>
      <c r="D373" s="160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0"/>
      <c r="C374" s="160"/>
      <c r="D374" s="160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0"/>
      <c r="C375" s="160"/>
      <c r="D375" s="160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0"/>
      <c r="C376" s="160"/>
      <c r="D376" s="160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0"/>
      <c r="C377" s="160"/>
      <c r="D377" s="160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0"/>
      <c r="C378" s="160"/>
      <c r="D378" s="160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0"/>
      <c r="C379" s="160"/>
      <c r="D379" s="160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0"/>
      <c r="C380" s="160"/>
      <c r="D380" s="160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0"/>
      <c r="C381" s="160"/>
      <c r="D381" s="160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0"/>
      <c r="C382" s="160"/>
      <c r="D382" s="160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0"/>
      <c r="C383" s="160"/>
      <c r="D383" s="160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0"/>
      <c r="C384" s="160"/>
      <c r="D384" s="160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0"/>
      <c r="C385" s="160"/>
      <c r="D385" s="160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0"/>
      <c r="C386" s="160"/>
      <c r="D386" s="160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0"/>
      <c r="C387" s="160"/>
      <c r="D387" s="160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0"/>
      <c r="C388" s="160"/>
      <c r="D388" s="160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0"/>
      <c r="C389" s="160"/>
      <c r="D389" s="160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0"/>
      <c r="C390" s="160"/>
      <c r="D390" s="160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0"/>
      <c r="C391" s="160"/>
      <c r="D391" s="160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0"/>
      <c r="C392" s="160"/>
      <c r="D392" s="160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0"/>
      <c r="C393" s="160"/>
      <c r="D393" s="160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0"/>
      <c r="C394" s="160"/>
      <c r="D394" s="160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0"/>
      <c r="C395" s="160"/>
      <c r="D395" s="160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0"/>
      <c r="C396" s="160"/>
      <c r="D396" s="160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0"/>
      <c r="C397" s="160"/>
      <c r="D397" s="160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0"/>
      <c r="C398" s="160"/>
      <c r="D398" s="160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0"/>
      <c r="C399" s="160"/>
      <c r="D399" s="160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0"/>
      <c r="C400" s="160"/>
      <c r="D400" s="160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0"/>
      <c r="C401" s="160"/>
      <c r="D401" s="160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0"/>
      <c r="C402" s="160"/>
      <c r="D402" s="160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0"/>
      <c r="C403" s="160"/>
      <c r="D403" s="160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0"/>
      <c r="C404" s="160"/>
      <c r="D404" s="160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0"/>
      <c r="C405" s="160"/>
      <c r="D405" s="160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0"/>
      <c r="C406" s="160"/>
      <c r="D406" s="160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0"/>
      <c r="C407" s="160"/>
      <c r="D407" s="160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0"/>
      <c r="C408" s="160"/>
      <c r="D408" s="160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0"/>
      <c r="C409" s="160"/>
      <c r="D409" s="160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0"/>
      <c r="C410" s="160"/>
      <c r="D410" s="160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0"/>
      <c r="C411" s="160"/>
      <c r="D411" s="160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0"/>
      <c r="C412" s="160"/>
      <c r="D412" s="160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0"/>
      <c r="C413" s="160"/>
      <c r="D413" s="160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0"/>
      <c r="C414" s="160"/>
      <c r="D414" s="160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0"/>
      <c r="C415" s="160"/>
      <c r="D415" s="160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0"/>
      <c r="C416" s="160"/>
      <c r="D416" s="160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0"/>
      <c r="C417" s="160"/>
      <c r="D417" s="160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0"/>
      <c r="C418" s="160"/>
      <c r="D418" s="160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0"/>
      <c r="C419" s="160"/>
      <c r="D419" s="160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0"/>
      <c r="C420" s="160"/>
      <c r="D420" s="160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0"/>
      <c r="C421" s="160"/>
      <c r="D421" s="160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0"/>
      <c r="C422" s="160"/>
      <c r="D422" s="160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0"/>
      <c r="C423" s="160"/>
      <c r="D423" s="160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0"/>
      <c r="C424" s="160"/>
      <c r="D424" s="160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0"/>
      <c r="C425" s="160"/>
      <c r="D425" s="160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0"/>
      <c r="C426" s="160"/>
      <c r="D426" s="160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0"/>
      <c r="C427" s="160"/>
      <c r="D427" s="160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0"/>
      <c r="C428" s="160"/>
      <c r="D428" s="160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0"/>
      <c r="C429" s="160"/>
      <c r="D429" s="160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0"/>
      <c r="C430" s="160"/>
      <c r="D430" s="160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0"/>
      <c r="C431" s="160"/>
      <c r="D431" s="160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0"/>
      <c r="C432" s="160"/>
      <c r="D432" s="160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0"/>
      <c r="C433" s="160"/>
      <c r="D433" s="160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0"/>
      <c r="C434" s="160"/>
      <c r="D434" s="160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0"/>
      <c r="C435" s="160"/>
      <c r="D435" s="160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0"/>
      <c r="C436" s="160"/>
      <c r="D436" s="160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0"/>
      <c r="C437" s="160"/>
      <c r="D437" s="160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0"/>
      <c r="C438" s="160"/>
      <c r="D438" s="160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0"/>
      <c r="C439" s="160"/>
      <c r="D439" s="160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0"/>
      <c r="C440" s="160"/>
      <c r="D440" s="160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0"/>
      <c r="C441" s="160"/>
      <c r="D441" s="160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0"/>
      <c r="C442" s="160"/>
      <c r="D442" s="160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0"/>
      <c r="C443" s="160"/>
      <c r="D443" s="160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0"/>
      <c r="C444" s="160"/>
      <c r="D444" s="160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0"/>
      <c r="C445" s="160"/>
      <c r="D445" s="160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0"/>
      <c r="C446" s="160"/>
      <c r="D446" s="160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0"/>
      <c r="C447" s="160"/>
      <c r="D447" s="160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0"/>
      <c r="C448" s="160"/>
      <c r="D448" s="160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0"/>
      <c r="C449" s="160"/>
      <c r="D449" s="160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0"/>
      <c r="C450" s="160"/>
      <c r="D450" s="160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0"/>
      <c r="C451" s="160"/>
      <c r="D451" s="160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0"/>
      <c r="C452" s="160"/>
      <c r="D452" s="160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0"/>
      <c r="C453" s="160"/>
      <c r="D453" s="160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0"/>
      <c r="C454" s="160"/>
      <c r="D454" s="160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0"/>
      <c r="C455" s="160"/>
      <c r="D455" s="160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0"/>
      <c r="C456" s="160"/>
      <c r="D456" s="160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0"/>
      <c r="C457" s="160"/>
      <c r="D457" s="160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0"/>
      <c r="C458" s="160"/>
      <c r="D458" s="160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0"/>
      <c r="C459" s="160"/>
      <c r="D459" s="160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0"/>
      <c r="C460" s="160"/>
      <c r="D460" s="160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0"/>
      <c r="C461" s="160"/>
      <c r="D461" s="160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0"/>
      <c r="C462" s="160"/>
      <c r="D462" s="160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0"/>
      <c r="C463" s="160"/>
      <c r="D463" s="160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0"/>
      <c r="C464" s="160"/>
      <c r="D464" s="160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0"/>
      <c r="C465" s="160"/>
      <c r="D465" s="160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0"/>
      <c r="C466" s="160"/>
      <c r="D466" s="160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0"/>
      <c r="C467" s="160"/>
      <c r="D467" s="160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0"/>
      <c r="C468" s="160"/>
      <c r="D468" s="160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0"/>
      <c r="C469" s="160"/>
      <c r="D469" s="160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0"/>
      <c r="C470" s="160"/>
      <c r="D470" s="160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0"/>
      <c r="C471" s="160"/>
      <c r="D471" s="160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0"/>
      <c r="C472" s="160"/>
      <c r="D472" s="160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0"/>
      <c r="C473" s="160"/>
      <c r="D473" s="160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0"/>
      <c r="C474" s="160"/>
      <c r="D474" s="160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0"/>
      <c r="C475" s="160"/>
      <c r="D475" s="160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0"/>
      <c r="C476" s="160"/>
      <c r="D476" s="160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0"/>
      <c r="C477" s="160"/>
      <c r="D477" s="160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0"/>
      <c r="C478" s="160"/>
      <c r="D478" s="160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0"/>
      <c r="C479" s="160"/>
      <c r="D479" s="160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0"/>
      <c r="C480" s="160"/>
      <c r="D480" s="160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0"/>
      <c r="C481" s="160"/>
      <c r="D481" s="160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0"/>
      <c r="C482" s="160"/>
      <c r="D482" s="160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0"/>
      <c r="C483" s="160"/>
      <c r="D483" s="160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0"/>
      <c r="C484" s="160"/>
      <c r="D484" s="160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0"/>
      <c r="C485" s="160"/>
      <c r="D485" s="160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0"/>
      <c r="C486" s="160"/>
      <c r="D486" s="160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0"/>
      <c r="C487" s="160"/>
      <c r="D487" s="160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0"/>
      <c r="C488" s="160"/>
      <c r="D488" s="160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0"/>
      <c r="C489" s="160"/>
      <c r="D489" s="160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0"/>
      <c r="C490" s="160"/>
      <c r="D490" s="160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0"/>
      <c r="C491" s="160"/>
      <c r="D491" s="160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0"/>
      <c r="C492" s="160"/>
      <c r="D492" s="160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0"/>
      <c r="C493" s="160"/>
      <c r="D493" s="160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0"/>
      <c r="C494" s="160"/>
      <c r="D494" s="160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0"/>
      <c r="C495" s="160"/>
      <c r="D495" s="160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0"/>
      <c r="C496" s="160"/>
      <c r="D496" s="160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0"/>
      <c r="C497" s="160"/>
      <c r="D497" s="160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0"/>
      <c r="C498" s="160"/>
      <c r="D498" s="160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0"/>
      <c r="C499" s="160"/>
      <c r="D499" s="160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0"/>
      <c r="C500" s="160"/>
      <c r="D500" s="160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0"/>
      <c r="C501" s="160"/>
      <c r="D501" s="160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0"/>
      <c r="C502" s="160"/>
      <c r="D502" s="160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84" t="s">
        <v>210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R2" s="181" t="s">
        <v>243</v>
      </c>
      <c r="S2" s="173"/>
      <c r="T2" s="172" t="s">
        <v>244</v>
      </c>
      <c r="U2" s="173"/>
      <c r="V2" s="173" t="s">
        <v>254</v>
      </c>
      <c r="W2" s="174"/>
    </row>
    <row r="3" spans="2:23" x14ac:dyDescent="0.2">
      <c r="B3" s="175" t="str">
        <f>Config!B3</f>
        <v>Sistema Inteligente para Pronósticos de Partidos de Fútbol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R3" s="178">
        <f>Config!B6</f>
        <v>1</v>
      </c>
      <c r="S3" s="178"/>
      <c r="T3" s="179">
        <f>Config!C6</f>
        <v>40994</v>
      </c>
      <c r="U3" s="178"/>
      <c r="V3" s="180">
        <f>Config!D6</f>
        <v>17</v>
      </c>
      <c r="W3" s="178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83"/>
      <c r="C57" s="183"/>
      <c r="D57" s="18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82" t="str">
        <f>Config!D13</f>
        <v>Michael Martínez</v>
      </c>
      <c r="C58" s="182"/>
      <c r="D58" s="18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82" t="str">
        <f>Config!D14</f>
        <v>Rodolfo Cordero</v>
      </c>
      <c r="C59" s="182"/>
      <c r="D59" s="18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82" t="str">
        <f>Config!D15</f>
        <v>Renzo Martínez</v>
      </c>
      <c r="C60" s="182"/>
      <c r="D60" s="18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2012-08-16T15:45:12Z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