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firstSheet="2" activeTab="3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S7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4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F57" i="3" l="1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<sst xmlns="http://schemas.openxmlformats.org/spreadsheetml/2006/main" count="430" uniqueCount="58">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</sst>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79.999999999999972</c:v>
                </c:pt>
                <c:pt idx="2" formatCode="General">
                  <c:v>79.999999999999972</c:v>
                </c:pt>
                <c:pt idx="3" formatCode="General">
                  <c:v>79.999999999999972</c:v>
                </c:pt>
                <c:pt idx="4" formatCode="General">
                  <c:v>79.999999999999972</c:v>
                </c:pt>
                <c:pt idx="5" formatCode="General">
                  <c:v>79.999999999999972</c:v>
                </c:pt>
                <c:pt idx="6" formatCode="General">
                  <c:v>79.999999999999972</c:v>
                </c:pt>
                <c:pt idx="7" formatCode="General">
                  <c:v>79.999999999999972</c:v>
                </c:pt>
                <c:pt idx="8" formatCode="General">
                  <c:v>79.999999999999972</c:v>
                </c:pt>
                <c:pt idx="9" formatCode="General">
                  <c:v>79.999999999999972</c:v>
                </c:pt>
                <c:pt idx="10" formatCode="General">
                  <c:v>79.999999999999972</c:v>
                </c:pt>
                <c:pt idx="11" formatCode="General">
                  <c:v>79.999999999999972</c:v>
                </c:pt>
                <c:pt idx="12" formatCode="General">
                  <c:v>79.999999999999972</c:v>
                </c:pt>
                <c:pt idx="13" formatCode="General">
                  <c:v>79.999999999999972</c:v>
                </c:pt>
                <c:pt idx="14" formatCode="General">
                  <c:v>79.999999999999972</c:v>
                </c:pt>
                <c:pt idx="15" formatCode="General">
                  <c:v>79.999999999999972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2144"/>
        <c:axId val="90823680"/>
      </c:areaChart>
      <c:catAx>
        <c:axId val="908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82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0823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822144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3712"/>
        <c:axId val="90485888"/>
      </c:lineChart>
      <c:catAx>
        <c:axId val="9048371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4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0485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48371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0848"/>
        <c:axId val="92681728"/>
      </c:lineChart>
      <c:dateAx>
        <c:axId val="9043084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681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268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43084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E49" sqref="E4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34</v>
      </c>
      <c r="C12" s="85"/>
      <c r="D12" s="86" t="s">
        <v>35</v>
      </c>
      <c r="E12" s="88" t="s">
        <v>36</v>
      </c>
    </row>
    <row r="13" spans="2:5" x14ac:dyDescent="0.2">
      <c r="B13" s="65" t="s">
        <v>37</v>
      </c>
      <c r="C13" s="66" t="s">
        <v>38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39</v>
      </c>
      <c r="D15" s="67" t="s">
        <v>24</v>
      </c>
      <c r="E15" s="69">
        <v>40998</v>
      </c>
    </row>
    <row r="16" spans="2:5" x14ac:dyDescent="0.2">
      <c r="B16" s="67" t="s">
        <v>3</v>
      </c>
      <c r="C16" s="68" t="s">
        <v>40</v>
      </c>
      <c r="D16" s="67" t="s">
        <v>26</v>
      </c>
      <c r="E16" s="69">
        <v>41003</v>
      </c>
    </row>
    <row r="17" spans="2:5" x14ac:dyDescent="0.2">
      <c r="B17" s="67" t="s">
        <v>25</v>
      </c>
      <c r="C17" s="68" t="s">
        <v>41</v>
      </c>
      <c r="D17" s="67"/>
      <c r="E17" s="69">
        <v>41005</v>
      </c>
    </row>
    <row r="18" spans="2:5" x14ac:dyDescent="0.2">
      <c r="B18" s="67" t="s">
        <v>42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46</v>
      </c>
      <c r="C4" s="5" t="s">
        <v>2</v>
      </c>
      <c r="D4" s="56"/>
    </row>
    <row r="5" spans="2:4" x14ac:dyDescent="0.25">
      <c r="B5" s="4" t="s">
        <v>46</v>
      </c>
      <c r="C5" s="5" t="s">
        <v>3</v>
      </c>
      <c r="D5" s="56"/>
    </row>
    <row r="6" spans="2:4" x14ac:dyDescent="0.25">
      <c r="B6" s="4" t="s">
        <v>46</v>
      </c>
      <c r="C6" s="5" t="s">
        <v>4</v>
      </c>
      <c r="D6" s="56"/>
    </row>
    <row r="7" spans="2:4" x14ac:dyDescent="0.25">
      <c r="B7" s="4" t="s">
        <v>46</v>
      </c>
      <c r="C7" s="5" t="s">
        <v>5</v>
      </c>
      <c r="D7" s="56"/>
    </row>
    <row r="8" spans="2:4" x14ac:dyDescent="0.25">
      <c r="B8" s="4" t="s">
        <v>46</v>
      </c>
      <c r="C8" s="5" t="s">
        <v>6</v>
      </c>
      <c r="D8" s="56"/>
    </row>
    <row r="9" spans="2:4" x14ac:dyDescent="0.25">
      <c r="B9" s="4" t="s">
        <v>46</v>
      </c>
      <c r="C9" s="5" t="s">
        <v>7</v>
      </c>
      <c r="D9" s="56"/>
    </row>
    <row r="10" spans="2:4" x14ac:dyDescent="0.25">
      <c r="B10" s="4" t="s">
        <v>46</v>
      </c>
      <c r="C10" s="5" t="s">
        <v>8</v>
      </c>
      <c r="D10" s="56"/>
    </row>
    <row r="11" spans="2:4" x14ac:dyDescent="0.25">
      <c r="B11" s="4" t="s">
        <v>47</v>
      </c>
      <c r="C11" s="5" t="s">
        <v>2</v>
      </c>
      <c r="D11" s="56"/>
    </row>
    <row r="12" spans="2:4" x14ac:dyDescent="0.25">
      <c r="B12" s="4" t="s">
        <v>47</v>
      </c>
      <c r="C12" s="5" t="s">
        <v>3</v>
      </c>
      <c r="D12" s="56"/>
    </row>
    <row r="13" spans="2:4" x14ac:dyDescent="0.25">
      <c r="B13" s="4" t="s">
        <v>47</v>
      </c>
      <c r="C13" s="5" t="s">
        <v>4</v>
      </c>
      <c r="D13" s="56"/>
    </row>
    <row r="14" spans="2:4" x14ac:dyDescent="0.25">
      <c r="B14" s="4" t="s">
        <v>47</v>
      </c>
      <c r="C14" s="5" t="s">
        <v>5</v>
      </c>
      <c r="D14" s="56"/>
    </row>
    <row r="15" spans="2:4" x14ac:dyDescent="0.25">
      <c r="B15" s="4" t="s">
        <v>47</v>
      </c>
      <c r="C15" s="5" t="s">
        <v>6</v>
      </c>
      <c r="D15" s="56"/>
    </row>
    <row r="16" spans="2:4" x14ac:dyDescent="0.25">
      <c r="B16" s="4" t="s">
        <v>47</v>
      </c>
      <c r="C16" s="5" t="s">
        <v>7</v>
      </c>
      <c r="D16" s="56"/>
    </row>
    <row r="17" spans="1:254" x14ac:dyDescent="0.25">
      <c r="B17" s="4" t="s">
        <v>47</v>
      </c>
      <c r="C17" s="5" t="s">
        <v>8</v>
      </c>
      <c r="D17" s="56"/>
    </row>
    <row r="18" spans="1:254" x14ac:dyDescent="0.25">
      <c r="A18" s="57"/>
      <c r="B18" s="4" t="s">
        <v>48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48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48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48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48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48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48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49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49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49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49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49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49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49</v>
      </c>
      <c r="C31" s="5" t="s">
        <v>8</v>
      </c>
      <c r="D31" s="56"/>
    </row>
    <row r="32" spans="1:254" x14ac:dyDescent="0.25">
      <c r="B32" s="4" t="s">
        <v>50</v>
      </c>
      <c r="C32" s="5" t="s">
        <v>2</v>
      </c>
      <c r="D32" s="56"/>
    </row>
    <row r="33" spans="2:4" x14ac:dyDescent="0.25">
      <c r="B33" s="4" t="s">
        <v>50</v>
      </c>
      <c r="C33" s="5" t="s">
        <v>3</v>
      </c>
      <c r="D33" s="56"/>
    </row>
    <row r="34" spans="2:4" x14ac:dyDescent="0.25">
      <c r="B34" s="4" t="s">
        <v>50</v>
      </c>
      <c r="C34" s="5" t="s">
        <v>4</v>
      </c>
      <c r="D34" s="56"/>
    </row>
    <row r="35" spans="2:4" x14ac:dyDescent="0.25">
      <c r="B35" s="4" t="s">
        <v>50</v>
      </c>
      <c r="C35" s="5" t="s">
        <v>5</v>
      </c>
      <c r="D35" s="56"/>
    </row>
    <row r="36" spans="2:4" ht="13.5" customHeight="1" x14ac:dyDescent="0.25">
      <c r="B36" s="4" t="s">
        <v>50</v>
      </c>
      <c r="C36" s="5" t="s">
        <v>6</v>
      </c>
      <c r="D36" s="56"/>
    </row>
    <row r="37" spans="2:4" x14ac:dyDescent="0.25">
      <c r="B37" s="4" t="s">
        <v>50</v>
      </c>
      <c r="C37" s="5" t="s">
        <v>7</v>
      </c>
      <c r="D37" s="56"/>
    </row>
    <row r="38" spans="2:4" x14ac:dyDescent="0.25">
      <c r="B38" s="4" t="s">
        <v>50</v>
      </c>
      <c r="C38" s="5" t="s">
        <v>8</v>
      </c>
      <c r="D38" s="56"/>
    </row>
    <row r="39" spans="2:4" x14ac:dyDescent="0.25">
      <c r="B39" s="4" t="s">
        <v>51</v>
      </c>
      <c r="C39" s="5" t="s">
        <v>2</v>
      </c>
      <c r="D39" s="56"/>
    </row>
    <row r="40" spans="2:4" x14ac:dyDescent="0.25">
      <c r="B40" s="4" t="s">
        <v>51</v>
      </c>
      <c r="C40" s="5" t="s">
        <v>3</v>
      </c>
      <c r="D40" s="56"/>
    </row>
    <row r="41" spans="2:4" x14ac:dyDescent="0.25">
      <c r="B41" s="4" t="s">
        <v>51</v>
      </c>
      <c r="C41" s="5" t="s">
        <v>4</v>
      </c>
      <c r="D41" s="56"/>
    </row>
    <row r="42" spans="2:4" x14ac:dyDescent="0.25">
      <c r="B42" s="4" t="s">
        <v>51</v>
      </c>
      <c r="C42" s="5" t="s">
        <v>5</v>
      </c>
      <c r="D42" s="56"/>
    </row>
    <row r="43" spans="2:4" x14ac:dyDescent="0.25">
      <c r="B43" s="4" t="s">
        <v>51</v>
      </c>
      <c r="C43" s="5" t="s">
        <v>6</v>
      </c>
      <c r="D43" s="56"/>
    </row>
    <row r="44" spans="2:4" x14ac:dyDescent="0.25">
      <c r="B44" s="4" t="s">
        <v>51</v>
      </c>
      <c r="C44" s="5" t="s">
        <v>7</v>
      </c>
      <c r="D44" s="56"/>
    </row>
    <row r="45" spans="2:4" x14ac:dyDescent="0.25">
      <c r="B45" s="4" t="s">
        <v>51</v>
      </c>
      <c r="C45" s="5" t="s">
        <v>8</v>
      </c>
      <c r="D45" s="56"/>
    </row>
    <row r="46" spans="2:4" x14ac:dyDescent="0.25">
      <c r="B46" s="4" t="s">
        <v>52</v>
      </c>
      <c r="C46" s="5" t="s">
        <v>2</v>
      </c>
      <c r="D46" s="56"/>
    </row>
    <row r="47" spans="2:4" x14ac:dyDescent="0.25">
      <c r="B47" s="4" t="s">
        <v>52</v>
      </c>
      <c r="C47" s="5" t="s">
        <v>3</v>
      </c>
      <c r="D47" s="56"/>
    </row>
    <row r="48" spans="2:4" x14ac:dyDescent="0.25">
      <c r="B48" s="4" t="s">
        <v>52</v>
      </c>
      <c r="C48" s="5" t="s">
        <v>4</v>
      </c>
      <c r="D48" s="56"/>
    </row>
    <row r="49" spans="2:4" x14ac:dyDescent="0.25">
      <c r="B49" s="4" t="s">
        <v>52</v>
      </c>
      <c r="C49" s="5" t="s">
        <v>5</v>
      </c>
      <c r="D49" s="56"/>
    </row>
    <row r="50" spans="2:4" x14ac:dyDescent="0.25">
      <c r="B50" s="4" t="s">
        <v>52</v>
      </c>
      <c r="C50" s="5" t="s">
        <v>6</v>
      </c>
      <c r="D50" s="56"/>
    </row>
    <row r="51" spans="2:4" x14ac:dyDescent="0.25">
      <c r="B51" s="4" t="s">
        <v>52</v>
      </c>
      <c r="C51" s="5" t="s">
        <v>7</v>
      </c>
      <c r="D51" s="56"/>
    </row>
    <row r="52" spans="2:4" x14ac:dyDescent="0.25">
      <c r="B52" s="4" t="s">
        <v>52</v>
      </c>
      <c r="C52" s="5" t="s">
        <v>8</v>
      </c>
      <c r="D52" s="56"/>
    </row>
    <row r="53" spans="2:4" x14ac:dyDescent="0.25">
      <c r="B53" s="4" t="s">
        <v>53</v>
      </c>
      <c r="C53" s="5" t="s">
        <v>2</v>
      </c>
      <c r="D53" s="56"/>
    </row>
    <row r="54" spans="2:4" x14ac:dyDescent="0.25">
      <c r="B54" s="4" t="s">
        <v>53</v>
      </c>
      <c r="C54" s="5" t="s">
        <v>3</v>
      </c>
      <c r="D54" s="56"/>
    </row>
    <row r="55" spans="2:4" x14ac:dyDescent="0.25">
      <c r="B55" s="4" t="s">
        <v>53</v>
      </c>
      <c r="C55" s="5" t="s">
        <v>4</v>
      </c>
      <c r="D55" s="56"/>
    </row>
    <row r="56" spans="2:4" x14ac:dyDescent="0.25">
      <c r="B56" s="4" t="s">
        <v>53</v>
      </c>
      <c r="C56" s="5" t="s">
        <v>5</v>
      </c>
      <c r="D56" s="56"/>
    </row>
    <row r="57" spans="2:4" x14ac:dyDescent="0.25">
      <c r="B57" s="4" t="s">
        <v>53</v>
      </c>
      <c r="C57" s="5" t="s">
        <v>6</v>
      </c>
      <c r="D57" s="56"/>
    </row>
    <row r="58" spans="2:4" x14ac:dyDescent="0.25">
      <c r="B58" s="4" t="s">
        <v>53</v>
      </c>
      <c r="C58" s="5" t="s">
        <v>7</v>
      </c>
      <c r="D58" s="56"/>
    </row>
    <row r="59" spans="2:4" x14ac:dyDescent="0.25">
      <c r="B59" s="4" t="s">
        <v>53</v>
      </c>
      <c r="C59" s="5" t="s">
        <v>8</v>
      </c>
      <c r="D59" s="56"/>
    </row>
    <row r="60" spans="2:4" x14ac:dyDescent="0.25">
      <c r="B60" s="4" t="s">
        <v>54</v>
      </c>
      <c r="C60" s="5" t="s">
        <v>2</v>
      </c>
      <c r="D60" s="56"/>
    </row>
    <row r="61" spans="2:4" x14ac:dyDescent="0.25">
      <c r="B61" s="4" t="s">
        <v>54</v>
      </c>
      <c r="C61" s="5" t="s">
        <v>3</v>
      </c>
      <c r="D61" s="56"/>
    </row>
    <row r="62" spans="2:4" x14ac:dyDescent="0.25">
      <c r="B62" s="4" t="s">
        <v>54</v>
      </c>
      <c r="C62" s="5" t="s">
        <v>4</v>
      </c>
      <c r="D62" s="56"/>
    </row>
    <row r="63" spans="2:4" x14ac:dyDescent="0.25">
      <c r="B63" s="4" t="s">
        <v>54</v>
      </c>
      <c r="C63" s="5" t="s">
        <v>5</v>
      </c>
      <c r="D63" s="56"/>
    </row>
    <row r="64" spans="2:4" x14ac:dyDescent="0.25">
      <c r="B64" s="4" t="s">
        <v>54</v>
      </c>
      <c r="C64" s="5" t="s">
        <v>6</v>
      </c>
      <c r="D64" s="56"/>
    </row>
    <row r="65" spans="2:4" x14ac:dyDescent="0.25">
      <c r="B65" s="4" t="s">
        <v>54</v>
      </c>
      <c r="C65" s="5" t="s">
        <v>7</v>
      </c>
      <c r="D65" s="56"/>
    </row>
    <row r="66" spans="2:4" x14ac:dyDescent="0.25">
      <c r="B66" s="4" t="s">
        <v>54</v>
      </c>
      <c r="C66" s="5" t="s">
        <v>8</v>
      </c>
      <c r="D66" s="56"/>
    </row>
    <row r="67" spans="2:4" x14ac:dyDescent="0.25">
      <c r="B67" s="4" t="s">
        <v>55</v>
      </c>
      <c r="C67" s="5" t="s">
        <v>2</v>
      </c>
    </row>
    <row r="68" spans="2:4" x14ac:dyDescent="0.25">
      <c r="B68" s="4" t="s">
        <v>55</v>
      </c>
      <c r="C68" s="5" t="s">
        <v>3</v>
      </c>
    </row>
    <row r="69" spans="2:4" x14ac:dyDescent="0.25">
      <c r="B69" s="4" t="s">
        <v>55</v>
      </c>
      <c r="C69" s="5" t="s">
        <v>4</v>
      </c>
    </row>
    <row r="70" spans="2:4" x14ac:dyDescent="0.25">
      <c r="B70" s="4" t="s">
        <v>55</v>
      </c>
      <c r="C70" s="5" t="s">
        <v>5</v>
      </c>
    </row>
    <row r="71" spans="2:4" x14ac:dyDescent="0.25">
      <c r="B71" s="4" t="s">
        <v>55</v>
      </c>
      <c r="C71" s="5" t="s">
        <v>6</v>
      </c>
    </row>
    <row r="72" spans="2:4" x14ac:dyDescent="0.25">
      <c r="B72" s="4" t="s">
        <v>55</v>
      </c>
      <c r="C72" s="5" t="s">
        <v>7</v>
      </c>
    </row>
    <row r="73" spans="2:4" x14ac:dyDescent="0.25">
      <c r="B73" s="4" t="s">
        <v>55</v>
      </c>
      <c r="C73" s="5" t="s">
        <v>8</v>
      </c>
    </row>
    <row r="74" spans="2:4" x14ac:dyDescent="0.25">
      <c r="B74" s="4" t="s">
        <v>56</v>
      </c>
      <c r="C74" s="5" t="s">
        <v>2</v>
      </c>
    </row>
    <row r="75" spans="2:4" x14ac:dyDescent="0.25">
      <c r="B75" s="4" t="s">
        <v>56</v>
      </c>
      <c r="C75" s="5" t="s">
        <v>3</v>
      </c>
    </row>
    <row r="76" spans="2:4" x14ac:dyDescent="0.25">
      <c r="B76" s="4" t="s">
        <v>56</v>
      </c>
      <c r="C76" s="5" t="s">
        <v>4</v>
      </c>
    </row>
    <row r="77" spans="2:4" x14ac:dyDescent="0.25">
      <c r="B77" s="4" t="s">
        <v>56</v>
      </c>
      <c r="C77" s="5" t="s">
        <v>5</v>
      </c>
    </row>
    <row r="78" spans="2:4" x14ac:dyDescent="0.25">
      <c r="B78" s="4" t="s">
        <v>56</v>
      </c>
      <c r="C78" s="5" t="s">
        <v>6</v>
      </c>
    </row>
    <row r="79" spans="2:4" x14ac:dyDescent="0.25">
      <c r="B79" s="4" t="s">
        <v>56</v>
      </c>
      <c r="C79" s="5" t="s">
        <v>7</v>
      </c>
    </row>
    <row r="80" spans="2:4" x14ac:dyDescent="0.25">
      <c r="B80" s="4" t="s">
        <v>56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H85" sqref="H85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1" width="4.42578125" style="8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15.140625" style="8" hidden="1" customWidth="1" outlineLevel="1"/>
    <col min="46" max="46" width="11.42578125" style="8" hidden="1" customWidth="1" outlineLevel="1"/>
    <col min="47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45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31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77</v>
      </c>
      <c r="I6" s="20"/>
      <c r="J6" s="21">
        <f>$H$6-COUNTIF(I10:I994,"&gt;=1")</f>
        <v>77</v>
      </c>
      <c r="K6" s="21"/>
      <c r="L6" s="21">
        <f>$H$6-COUNTIF(K10:K994,"&gt;=1")</f>
        <v>77</v>
      </c>
      <c r="M6" s="21"/>
      <c r="N6" s="21">
        <f>$H$6-COUNTIF(M10:M994,"&gt;=1")</f>
        <v>77</v>
      </c>
      <c r="O6" s="21"/>
      <c r="P6" s="21">
        <f>$H$6-COUNTIF(O10:O994,"&gt;=1")</f>
        <v>77</v>
      </c>
      <c r="Q6" s="21"/>
      <c r="R6" s="21">
        <f>$H$6-COUNTIF(Q10:Q994,"&gt;=1")</f>
        <v>77</v>
      </c>
      <c r="S6" s="21"/>
      <c r="T6" s="21">
        <f>$H$6-COUNTIF(S10:S994,"&gt;=1")</f>
        <v>77</v>
      </c>
      <c r="U6" s="21"/>
      <c r="V6" s="21">
        <f>$H$6-COUNTIF(U10:U994,"&gt;=1")</f>
        <v>77</v>
      </c>
      <c r="W6" s="21"/>
      <c r="X6" s="21">
        <f>$H$6-COUNTIF(W10:W994,"&gt;=1")</f>
        <v>77</v>
      </c>
      <c r="Y6" s="21"/>
      <c r="Z6" s="21">
        <f>$H$6-COUNTIF(Y10:Y994,"&gt;=1")</f>
        <v>77</v>
      </c>
      <c r="AA6" s="21"/>
      <c r="AB6" s="21">
        <f>$H$6-COUNTIF(AA10:AA994,"&gt;=1")</f>
        <v>77</v>
      </c>
      <c r="AC6" s="21"/>
      <c r="AD6" s="21">
        <f>$H$6-COUNTIF(AC10:AC994,"&gt;=1")</f>
        <v>77</v>
      </c>
      <c r="AE6" s="21"/>
      <c r="AF6" s="21">
        <f t="shared" ref="AF6:AL6" si="0">$H$6-COUNTIF(AE10:AE994,"&gt;=1")</f>
        <v>77</v>
      </c>
      <c r="AG6" s="21"/>
      <c r="AH6" s="21">
        <f t="shared" si="0"/>
        <v>77</v>
      </c>
      <c r="AI6" s="21"/>
      <c r="AJ6" s="21">
        <f t="shared" si="0"/>
        <v>77</v>
      </c>
      <c r="AK6" s="21"/>
      <c r="AL6" s="21">
        <f t="shared" si="0"/>
        <v>77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3" t="s">
        <v>13</v>
      </c>
      <c r="F7" s="94"/>
      <c r="G7" s="95"/>
      <c r="H7" s="20">
        <f>+SUM(H9:H999)</f>
        <v>79.999999999999972</v>
      </c>
      <c r="I7" s="20"/>
      <c r="J7" s="22">
        <f>H7-SUM(J9:J994)</f>
        <v>79.999999999999972</v>
      </c>
      <c r="K7" s="22"/>
      <c r="L7" s="23">
        <f>+J7-SUM(L9:L999)</f>
        <v>79.999999999999972</v>
      </c>
      <c r="M7" s="23"/>
      <c r="N7" s="23">
        <f>+L7-SUM(N9:N999)</f>
        <v>79.999999999999972</v>
      </c>
      <c r="O7" s="23"/>
      <c r="P7" s="23">
        <f>+N7-SUM(P9:P999)</f>
        <v>79.999999999999972</v>
      </c>
      <c r="Q7" s="23"/>
      <c r="R7" s="23">
        <f>+P7-SUM(R9:R999)</f>
        <v>79.999999999999972</v>
      </c>
      <c r="S7" s="23"/>
      <c r="T7" s="23">
        <f>+R7-SUM(T9:T999)</f>
        <v>79.999999999999972</v>
      </c>
      <c r="U7" s="23"/>
      <c r="V7" s="23">
        <f>+T7-SUM(V9:V999)</f>
        <v>79.999999999999972</v>
      </c>
      <c r="W7" s="23"/>
      <c r="X7" s="23">
        <f>+V7-SUM(X9:X999)</f>
        <v>79.999999999999972</v>
      </c>
      <c r="Y7" s="23"/>
      <c r="Z7" s="23">
        <f>+X7-SUM(Z9:Z999)</f>
        <v>79.999999999999972</v>
      </c>
      <c r="AA7" s="23"/>
      <c r="AB7" s="23">
        <f>+Z7-SUM(AB9:AB999)</f>
        <v>79.999999999999972</v>
      </c>
      <c r="AC7" s="23"/>
      <c r="AD7" s="23">
        <f>+AB7-SUM(AD9:AD999)</f>
        <v>79.999999999999972</v>
      </c>
      <c r="AE7" s="23"/>
      <c r="AF7" s="23">
        <f>+AD7-SUM(AF9:AF999)</f>
        <v>79.999999999999972</v>
      </c>
      <c r="AG7" s="23"/>
      <c r="AH7" s="23">
        <f>+AF7-SUM(AH9:AH999)</f>
        <v>79.999999999999972</v>
      </c>
      <c r="AI7" s="23"/>
      <c r="AJ7" s="23">
        <f>+AH7-SUM(AJ9:AJ999)</f>
        <v>79.999999999999972</v>
      </c>
      <c r="AK7" s="23"/>
      <c r="AL7" s="23">
        <f>+AJ7-SUM(AL9:AL999)</f>
        <v>79.999999999999972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tr">
        <f>[2]Config!D14</f>
        <v>Rodolfo Cordero</v>
      </c>
    </row>
    <row r="8" spans="1:45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43</v>
      </c>
    </row>
    <row r="10" spans="1:45" x14ac:dyDescent="0.25">
      <c r="A10" s="34" t="str">
        <f>+'Sprint Backlog'!B4</f>
        <v>US034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>
        <f>+IF(M10=1,1,SUM(J10,L10,N10,P10)/$H10)</f>
        <v>0</v>
      </c>
      <c r="P10" s="31"/>
      <c r="Q10" s="30">
        <f>+IF(O10=1,1,SUM(J10,L10,N10,P10,R10)/$H10)</f>
        <v>0</v>
      </c>
      <c r="R10" s="31"/>
      <c r="S10" s="30">
        <f>+IF(Q10=1,1,SUM(J10,L10,N10,P10,R10,T10)/$H10)</f>
        <v>0</v>
      </c>
      <c r="T10" s="31"/>
      <c r="U10" s="30">
        <f>+IF(S10=1,1,SUM(J10,L10,N10,P10,R10,T10,V10)/$H10)</f>
        <v>0</v>
      </c>
      <c r="V10" s="31"/>
      <c r="W10" s="30">
        <f>+IF(U10=1,1,(X10+SUMPRODUCT((MOD(COLUMN(J10:V10),2)=0)*J10:V10))/$H10)</f>
        <v>0</v>
      </c>
      <c r="X10" s="31"/>
      <c r="Y10" s="30">
        <f>+IF(W10=1,1,(Z10+SUMPRODUCT((MOD(COLUMN(J10:X10),2)=0)*J10:X10))/$H10)</f>
        <v>0</v>
      </c>
      <c r="Z10" s="32"/>
      <c r="AA10" s="30">
        <f>+IF(Y10=1,1,(AB10+SUMPRODUCT((MOD(COLUMN(J10:Z10),2)=0)*J10:Z10))/$H10)</f>
        <v>0</v>
      </c>
      <c r="AB10" s="32"/>
      <c r="AC10" s="30">
        <f>+IF(AA10=1,1,(AD10+SUMPRODUCT((MOD(COLUMN(J10:AB10),2)=0)*J10:AB10))/$H10)</f>
        <v>0</v>
      </c>
      <c r="AD10" s="32"/>
      <c r="AE10" s="30">
        <f>+IF(AC10=1,1,(AF10+SUMPRODUCT((MOD(COLUMN(L10:AD10),2)=0)*L10:AD10))/$H10)</f>
        <v>0</v>
      </c>
      <c r="AF10" s="32"/>
      <c r="AG10" s="30">
        <f>+IF(AE10=1,1,(AH10+SUMPRODUCT((MOD(COLUMN(N10:AF10),2)=0)*N10:AF10))/$H10)</f>
        <v>0</v>
      </c>
      <c r="AH10" s="32"/>
      <c r="AI10" s="77">
        <f>+IF(AG10=1,1,(AJ10+SUMPRODUCT((MOD(COLUMN(P10:AH10),2)=0)*P10:AH10))/$H10)</f>
        <v>0</v>
      </c>
      <c r="AJ10" s="32"/>
      <c r="AK10" s="77">
        <f>+IF(AI10=1,1,(AL10+SUMPRODUCT((MOD(COLUMN(R10:AJ10),2)=0)*R10:AJ10))/$H10)</f>
        <v>0</v>
      </c>
      <c r="AL10" s="32"/>
      <c r="AM10" s="77" t="e">
        <f>+IF(AK10=1,1,(#REF!+SUMPRODUCT((MOD(COLUMN(T10:AL10),2)=0)*T10:AL10))/$H10)</f>
        <v>#REF!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9" t="str">
        <f>+'Sprint Backlog'!C5</f>
        <v>Prototipado</v>
      </c>
      <c r="C11" s="99"/>
      <c r="D11" s="99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0</v>
      </c>
      <c r="J11" s="31"/>
      <c r="K11" s="30">
        <f t="shared" ref="K11:K74" si="2">+IF(I11=1,1,SUM(J11,L11)/$H11)</f>
        <v>0</v>
      </c>
      <c r="L11" s="31"/>
      <c r="M11" s="30">
        <f t="shared" ref="M11:M74" si="3">+IF(K11=1,1,SUM(J11,L11,N11)/$H11)</f>
        <v>0</v>
      </c>
      <c r="N11" s="31"/>
      <c r="O11" s="30">
        <f t="shared" ref="O11:O74" si="4">+IF(M11=1,1,SUM(J11,L11,N11,P11)/$H11)</f>
        <v>0</v>
      </c>
      <c r="P11" s="31"/>
      <c r="Q11" s="30">
        <f t="shared" ref="Q11:Q74" si="5">+IF(O11=1,1,SUM(J11,L11,N11,P11,R11)/$H11)</f>
        <v>0</v>
      </c>
      <c r="R11" s="31"/>
      <c r="S11" s="30">
        <f t="shared" ref="S11:S74" si="6">+IF(Q11=1,1,SUM(J11,L11,N11,P11,R11,T11)/$H11)</f>
        <v>0</v>
      </c>
      <c r="T11" s="31"/>
      <c r="U11" s="30">
        <f t="shared" ref="U11:U74" si="7">+IF(S11=1,1,SUM(J11,L11,N11,P11,R11,T11,V11)/$H11)</f>
        <v>0</v>
      </c>
      <c r="V11" s="31"/>
      <c r="W11" s="30">
        <f t="shared" ref="W11:W74" si="8">+IF(U11=1,1,(X11+SUMPRODUCT((MOD(COLUMN(J11:V11),2)=0)*J11:V11))/$H11)</f>
        <v>0</v>
      </c>
      <c r="X11" s="31"/>
      <c r="Y11" s="30">
        <f t="shared" ref="Y11:Y74" si="9">+IF(W11=1,1,(Z11+SUMPRODUCT((MOD(COLUMN(J11:X11),2)=0)*J11:X11))/$H11)</f>
        <v>0</v>
      </c>
      <c r="Z11" s="32"/>
      <c r="AA11" s="30">
        <f t="shared" ref="AA11:AA74" si="10">+IF(Y11=1,1,(AB11+SUMPRODUCT((MOD(COLUMN(J11:Z11),2)=0)*J11:Z11))/$H11)</f>
        <v>0</v>
      </c>
      <c r="AB11" s="32"/>
      <c r="AC11" s="30">
        <f t="shared" ref="AC11:AC74" si="11">+IF(AA11=1,1,(AD11+SUMPRODUCT((MOD(COLUMN(J11:AB11),2)=0)*J11:AB11))/$H11)</f>
        <v>0</v>
      </c>
      <c r="AD11" s="32"/>
      <c r="AE11" s="30">
        <f t="shared" ref="AE11:AE74" si="12">+IF(AC11=1,1,(AF11+SUMPRODUCT((MOD(COLUMN(L11:AD11),2)=0)*L11:AD11))/$H11)</f>
        <v>0</v>
      </c>
      <c r="AF11" s="32"/>
      <c r="AG11" s="30">
        <f t="shared" ref="AG11:AG74" si="13">+IF(AE11=1,1,(AH11+SUMPRODUCT((MOD(COLUMN(N11:AF11),2)=0)*N11:AF11))/$H11)</f>
        <v>0</v>
      </c>
      <c r="AH11" s="32"/>
      <c r="AI11" s="77">
        <f t="shared" ref="AI11:AI74" si="14">+IF(AG11=1,1,(AJ11+SUMPRODUCT((MOD(COLUMN(P11:AH11),2)=0)*P11:AH11))/$H11)</f>
        <v>0</v>
      </c>
      <c r="AJ11" s="32"/>
      <c r="AK11" s="77">
        <f t="shared" ref="AK11:AK74" si="15">+IF(AI11=1,1,(AL11+SUMPRODUCT((MOD(COLUMN(R11:AJ11),2)=0)*R11:AJ11))/$H11)</f>
        <v>0</v>
      </c>
      <c r="AL11" s="32"/>
      <c r="AM11" s="77" t="e">
        <f>+IF(AK11=1,1,(#REF!+SUMPRODUCT((MOD(COLUMN(T11:AL11),2)=0)*T11:AL11))/$H11)</f>
        <v>#REF!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0</v>
      </c>
      <c r="J12" s="31"/>
      <c r="K12" s="30">
        <f t="shared" si="2"/>
        <v>0</v>
      </c>
      <c r="L12" s="31"/>
      <c r="M12" s="30">
        <f t="shared" si="3"/>
        <v>0</v>
      </c>
      <c r="N12" s="31"/>
      <c r="O12" s="30">
        <f t="shared" si="4"/>
        <v>0</v>
      </c>
      <c r="P12" s="31"/>
      <c r="Q12" s="30">
        <f t="shared" si="5"/>
        <v>0</v>
      </c>
      <c r="R12" s="31"/>
      <c r="S12" s="30">
        <f t="shared" si="6"/>
        <v>0</v>
      </c>
      <c r="T12" s="31"/>
      <c r="U12" s="30">
        <f t="shared" si="7"/>
        <v>0</v>
      </c>
      <c r="V12" s="31"/>
      <c r="W12" s="30">
        <f t="shared" si="8"/>
        <v>0</v>
      </c>
      <c r="X12" s="31"/>
      <c r="Y12" s="30">
        <f t="shared" si="9"/>
        <v>0</v>
      </c>
      <c r="Z12" s="32"/>
      <c r="AA12" s="30">
        <f t="shared" si="10"/>
        <v>0</v>
      </c>
      <c r="AB12" s="32"/>
      <c r="AC12" s="30">
        <f t="shared" si="11"/>
        <v>0</v>
      </c>
      <c r="AD12" s="32"/>
      <c r="AE12" s="30">
        <f t="shared" si="12"/>
        <v>0</v>
      </c>
      <c r="AF12" s="32"/>
      <c r="AG12" s="30">
        <f t="shared" si="13"/>
        <v>0</v>
      </c>
      <c r="AH12" s="32"/>
      <c r="AI12" s="77">
        <f t="shared" si="14"/>
        <v>0</v>
      </c>
      <c r="AJ12" s="32"/>
      <c r="AK12" s="77">
        <f t="shared" si="15"/>
        <v>0</v>
      </c>
      <c r="AL12" s="32"/>
      <c r="AM12" s="77" t="e">
        <f>+IF(AK12=1,1,(#REF!+SUMPRODUCT((MOD(COLUMN(T12:AL12),2)=0)*T12:AL12))/$H12)</f>
        <v>#REF!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0</v>
      </c>
      <c r="J13" s="31"/>
      <c r="K13" s="30">
        <f t="shared" si="2"/>
        <v>0</v>
      </c>
      <c r="L13" s="31"/>
      <c r="M13" s="30">
        <f t="shared" si="3"/>
        <v>0</v>
      </c>
      <c r="N13" s="31"/>
      <c r="O13" s="30">
        <f t="shared" si="4"/>
        <v>0</v>
      </c>
      <c r="P13" s="31"/>
      <c r="Q13" s="30">
        <f t="shared" si="5"/>
        <v>0</v>
      </c>
      <c r="R13" s="31"/>
      <c r="S13" s="30">
        <f t="shared" si="6"/>
        <v>0</v>
      </c>
      <c r="T13" s="31"/>
      <c r="U13" s="30">
        <f t="shared" si="7"/>
        <v>0</v>
      </c>
      <c r="V13" s="31"/>
      <c r="W13" s="30">
        <f t="shared" si="8"/>
        <v>0</v>
      </c>
      <c r="X13" s="31"/>
      <c r="Y13" s="30">
        <f t="shared" si="9"/>
        <v>0</v>
      </c>
      <c r="Z13" s="32"/>
      <c r="AA13" s="30">
        <f t="shared" si="10"/>
        <v>0</v>
      </c>
      <c r="AB13" s="32"/>
      <c r="AC13" s="30">
        <f t="shared" si="11"/>
        <v>0</v>
      </c>
      <c r="AD13" s="32"/>
      <c r="AE13" s="30">
        <f t="shared" si="12"/>
        <v>0</v>
      </c>
      <c r="AF13" s="32"/>
      <c r="AG13" s="30">
        <f t="shared" si="13"/>
        <v>0</v>
      </c>
      <c r="AH13" s="32"/>
      <c r="AI13" s="77">
        <f t="shared" si="14"/>
        <v>0</v>
      </c>
      <c r="AJ13" s="32"/>
      <c r="AK13" s="77">
        <f t="shared" si="15"/>
        <v>0</v>
      </c>
      <c r="AL13" s="32"/>
      <c r="AM13" s="77" t="e">
        <f>+IF(AK13=1,1,(#REF!+SUMPRODUCT((MOD(COLUMN(T13:AL13),2)=0)*T13:AL13))/$H13)</f>
        <v>#REF!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0</v>
      </c>
      <c r="J14" s="31"/>
      <c r="K14" s="30">
        <f t="shared" si="2"/>
        <v>0</v>
      </c>
      <c r="L14" s="31"/>
      <c r="M14" s="30">
        <f t="shared" si="3"/>
        <v>0</v>
      </c>
      <c r="N14" s="31"/>
      <c r="O14" s="30">
        <f t="shared" si="4"/>
        <v>0</v>
      </c>
      <c r="P14" s="31"/>
      <c r="Q14" s="30">
        <f t="shared" si="5"/>
        <v>0</v>
      </c>
      <c r="R14" s="31"/>
      <c r="S14" s="30">
        <f t="shared" si="6"/>
        <v>0</v>
      </c>
      <c r="T14" s="31"/>
      <c r="U14" s="30">
        <f t="shared" si="7"/>
        <v>0</v>
      </c>
      <c r="V14" s="31"/>
      <c r="W14" s="30">
        <f t="shared" si="8"/>
        <v>0</v>
      </c>
      <c r="X14" s="31"/>
      <c r="Y14" s="30">
        <f t="shared" si="9"/>
        <v>0</v>
      </c>
      <c r="Z14" s="32"/>
      <c r="AA14" s="30">
        <f t="shared" si="10"/>
        <v>0</v>
      </c>
      <c r="AB14" s="32"/>
      <c r="AC14" s="30">
        <f t="shared" si="11"/>
        <v>0</v>
      </c>
      <c r="AD14" s="32"/>
      <c r="AE14" s="30">
        <f t="shared" si="12"/>
        <v>0</v>
      </c>
      <c r="AF14" s="32"/>
      <c r="AG14" s="30">
        <f t="shared" si="13"/>
        <v>0</v>
      </c>
      <c r="AH14" s="32"/>
      <c r="AI14" s="77">
        <f t="shared" si="14"/>
        <v>0</v>
      </c>
      <c r="AJ14" s="32"/>
      <c r="AK14" s="77">
        <f t="shared" si="15"/>
        <v>0</v>
      </c>
      <c r="AL14" s="32"/>
      <c r="AM14" s="77" t="e">
        <f>+IF(AK14=1,1,(#REF!+SUMPRODUCT((MOD(COLUMN(T14:AL14),2)=0)*T14:AL14))/$H14)</f>
        <v>#REF!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0</v>
      </c>
      <c r="J15" s="31"/>
      <c r="K15" s="30">
        <f t="shared" si="2"/>
        <v>0</v>
      </c>
      <c r="L15" s="31"/>
      <c r="M15" s="30">
        <f t="shared" si="3"/>
        <v>0</v>
      </c>
      <c r="N15" s="31"/>
      <c r="O15" s="30">
        <f t="shared" si="4"/>
        <v>0</v>
      </c>
      <c r="P15" s="31"/>
      <c r="Q15" s="30">
        <f t="shared" si="5"/>
        <v>0</v>
      </c>
      <c r="R15" s="31"/>
      <c r="S15" s="30">
        <f t="shared" si="6"/>
        <v>0</v>
      </c>
      <c r="T15" s="31"/>
      <c r="U15" s="30">
        <f t="shared" si="7"/>
        <v>0</v>
      </c>
      <c r="V15" s="31"/>
      <c r="W15" s="30">
        <f t="shared" si="8"/>
        <v>0</v>
      </c>
      <c r="X15" s="31"/>
      <c r="Y15" s="30">
        <f t="shared" si="9"/>
        <v>0</v>
      </c>
      <c r="Z15" s="32"/>
      <c r="AA15" s="30">
        <f t="shared" si="10"/>
        <v>0</v>
      </c>
      <c r="AB15" s="32"/>
      <c r="AC15" s="30">
        <f t="shared" si="11"/>
        <v>0</v>
      </c>
      <c r="AD15" s="32"/>
      <c r="AE15" s="30">
        <f t="shared" si="12"/>
        <v>0</v>
      </c>
      <c r="AF15" s="32"/>
      <c r="AG15" s="30">
        <f t="shared" si="13"/>
        <v>0</v>
      </c>
      <c r="AH15" s="32"/>
      <c r="AI15" s="77">
        <f t="shared" si="14"/>
        <v>0</v>
      </c>
      <c r="AJ15" s="32"/>
      <c r="AK15" s="77">
        <f t="shared" si="15"/>
        <v>0</v>
      </c>
      <c r="AL15" s="32"/>
      <c r="AM15" s="77" t="e">
        <f>+IF(AK15=1,1,(#REF!+SUMPRODUCT((MOD(COLUMN(T15:AL15),2)=0)*T15:AL15))/$H15)</f>
        <v>#REF!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57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0</v>
      </c>
      <c r="L17" s="31"/>
      <c r="M17" s="30">
        <f t="shared" si="3"/>
        <v>0</v>
      </c>
      <c r="N17" s="31"/>
      <c r="O17" s="30">
        <f t="shared" si="4"/>
        <v>0</v>
      </c>
      <c r="P17" s="31"/>
      <c r="Q17" s="30">
        <f t="shared" si="5"/>
        <v>0</v>
      </c>
      <c r="R17" s="31"/>
      <c r="S17" s="30">
        <f t="shared" si="6"/>
        <v>0</v>
      </c>
      <c r="T17" s="31"/>
      <c r="U17" s="30">
        <f t="shared" si="7"/>
        <v>0</v>
      </c>
      <c r="V17" s="31"/>
      <c r="W17" s="30">
        <f t="shared" si="8"/>
        <v>0</v>
      </c>
      <c r="X17" s="31"/>
      <c r="Y17" s="30">
        <f t="shared" si="9"/>
        <v>0</v>
      </c>
      <c r="Z17" s="32"/>
      <c r="AA17" s="30">
        <f t="shared" si="10"/>
        <v>0</v>
      </c>
      <c r="AB17" s="32"/>
      <c r="AC17" s="30">
        <f t="shared" si="11"/>
        <v>0</v>
      </c>
      <c r="AD17" s="32"/>
      <c r="AE17" s="30">
        <f t="shared" si="12"/>
        <v>0</v>
      </c>
      <c r="AF17" s="32"/>
      <c r="AG17" s="30">
        <f t="shared" si="13"/>
        <v>0</v>
      </c>
      <c r="AH17" s="32"/>
      <c r="AI17" s="77">
        <f t="shared" si="14"/>
        <v>0</v>
      </c>
      <c r="AJ17" s="32"/>
      <c r="AK17" s="77">
        <f t="shared" si="15"/>
        <v>0</v>
      </c>
      <c r="AL17" s="32"/>
      <c r="AM17" s="77" t="e">
        <f>+IF(AK17=1,1,(#REF!+SUMPRODUCT((MOD(COLUMN(T17:AL17),2)=0)*T17:AL17))/$H17)</f>
        <v>#REF!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9" t="str">
        <f>+'Sprint Backlog'!C12</f>
        <v>Prototipado</v>
      </c>
      <c r="C18" s="99"/>
      <c r="D18" s="99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0</v>
      </c>
      <c r="L18" s="31"/>
      <c r="M18" s="30">
        <f t="shared" si="3"/>
        <v>0</v>
      </c>
      <c r="N18" s="31"/>
      <c r="O18" s="30">
        <f t="shared" si="4"/>
        <v>0</v>
      </c>
      <c r="P18" s="31"/>
      <c r="Q18" s="30">
        <f t="shared" si="5"/>
        <v>0</v>
      </c>
      <c r="R18" s="31"/>
      <c r="S18" s="30">
        <f t="shared" si="6"/>
        <v>0</v>
      </c>
      <c r="T18" s="31"/>
      <c r="U18" s="30">
        <f t="shared" si="7"/>
        <v>0</v>
      </c>
      <c r="V18" s="31"/>
      <c r="W18" s="30">
        <f t="shared" si="8"/>
        <v>0</v>
      </c>
      <c r="X18" s="31"/>
      <c r="Y18" s="30">
        <f t="shared" si="9"/>
        <v>0</v>
      </c>
      <c r="Z18" s="32"/>
      <c r="AA18" s="30">
        <f t="shared" si="10"/>
        <v>0</v>
      </c>
      <c r="AB18" s="32"/>
      <c r="AC18" s="30">
        <f t="shared" si="11"/>
        <v>0</v>
      </c>
      <c r="AD18" s="32"/>
      <c r="AE18" s="30">
        <f t="shared" si="12"/>
        <v>0</v>
      </c>
      <c r="AF18" s="32"/>
      <c r="AG18" s="30">
        <f t="shared" si="13"/>
        <v>0</v>
      </c>
      <c r="AH18" s="32"/>
      <c r="AI18" s="77">
        <f t="shared" si="14"/>
        <v>0</v>
      </c>
      <c r="AJ18" s="32"/>
      <c r="AK18" s="77">
        <f t="shared" si="15"/>
        <v>0</v>
      </c>
      <c r="AL18" s="32"/>
      <c r="AM18" s="77" t="e">
        <f>+IF(AK18=1,1,(#REF!+SUMPRODUCT((MOD(COLUMN(T18:AL18),2)=0)*T18:AL18))/$H18)</f>
        <v>#REF!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 t="e">
        <f>+IF(AK19=1,1,(#REF!+SUMPRODUCT((MOD(COLUMN(T19:AL19),2)=0)*T19:AL19))/$H19)</f>
        <v>#REF!</v>
      </c>
    </row>
    <row r="20" spans="1:45" x14ac:dyDescent="0.25">
      <c r="A20" s="34" t="str">
        <f>+'Sprint Backlog'!B14</f>
        <v>US036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 t="e">
        <f>+IF(AK20=1,1,(#REF!+SUMPRODUCT((MOD(COLUMN(T20:AL20),2)=0)*T20:AL20))/$H20)</f>
        <v>#REF!</v>
      </c>
    </row>
    <row r="21" spans="1:45" x14ac:dyDescent="0.25">
      <c r="A21" s="34" t="str">
        <f>+'Sprint Backlog'!B15</f>
        <v>US036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 t="e">
        <f>+IF(AK21=1,1,(#REF!+SUMPRODUCT((MOD(COLUMN(T21:AL21),2)=0)*T21:AL21))/$H21)</f>
        <v>#REF!</v>
      </c>
    </row>
    <row r="22" spans="1:45" x14ac:dyDescent="0.25">
      <c r="A22" s="34" t="str">
        <f>+'Sprint Backlog'!B16</f>
        <v>US036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 t="e">
        <f>+IF(AK22=1,1,(#REF!+SUMPRODUCT((MOD(COLUMN(T22:AL22),2)=0)*T22:AL22))/$H22)</f>
        <v>#REF!</v>
      </c>
    </row>
    <row r="23" spans="1:45" x14ac:dyDescent="0.25">
      <c r="A23" s="34" t="str">
        <f>+'Sprint Backlog'!B17</f>
        <v>US036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57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US037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0</v>
      </c>
      <c r="N24" s="31"/>
      <c r="O24" s="30">
        <f t="shared" si="4"/>
        <v>0</v>
      </c>
      <c r="P24" s="31"/>
      <c r="Q24" s="30">
        <f t="shared" si="5"/>
        <v>0</v>
      </c>
      <c r="R24" s="31"/>
      <c r="S24" s="30">
        <f t="shared" si="6"/>
        <v>0</v>
      </c>
      <c r="T24" s="31"/>
      <c r="U24" s="30">
        <f t="shared" si="7"/>
        <v>0</v>
      </c>
      <c r="V24" s="31"/>
      <c r="W24" s="30">
        <f t="shared" si="8"/>
        <v>0</v>
      </c>
      <c r="X24" s="31"/>
      <c r="Y24" s="30">
        <f t="shared" si="9"/>
        <v>0</v>
      </c>
      <c r="Z24" s="32"/>
      <c r="AA24" s="30">
        <f t="shared" si="10"/>
        <v>0</v>
      </c>
      <c r="AB24" s="32"/>
      <c r="AC24" s="30">
        <f t="shared" si="11"/>
        <v>0</v>
      </c>
      <c r="AD24" s="32"/>
      <c r="AE24" s="30">
        <f t="shared" si="12"/>
        <v>0</v>
      </c>
      <c r="AF24" s="32"/>
      <c r="AG24" s="30">
        <f t="shared" si="13"/>
        <v>0</v>
      </c>
      <c r="AH24" s="32"/>
      <c r="AI24" s="77">
        <f t="shared" si="14"/>
        <v>0</v>
      </c>
      <c r="AJ24" s="32"/>
      <c r="AK24" s="77">
        <f t="shared" si="15"/>
        <v>0</v>
      </c>
      <c r="AL24" s="32"/>
      <c r="AM24" s="77" t="e">
        <f>+IF(AK24=1,1,(#REF!+SUMPRODUCT((MOD(COLUMN(T24:AL24),2)=0)*T24:AL24))/$H24)</f>
        <v>#REF!</v>
      </c>
    </row>
    <row r="25" spans="1:45" x14ac:dyDescent="0.25">
      <c r="A25" s="34" t="str">
        <f>+'Sprint Backlog'!B19</f>
        <v>US037</v>
      </c>
      <c r="B25" s="99" t="str">
        <f>+'Sprint Backlog'!C19</f>
        <v>Prototipado</v>
      </c>
      <c r="C25" s="99"/>
      <c r="D25" s="99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0</v>
      </c>
      <c r="N25" s="31"/>
      <c r="O25" s="30">
        <f t="shared" si="4"/>
        <v>0</v>
      </c>
      <c r="P25" s="31"/>
      <c r="Q25" s="30">
        <f t="shared" si="5"/>
        <v>0</v>
      </c>
      <c r="R25" s="31"/>
      <c r="S25" s="30">
        <f t="shared" si="6"/>
        <v>0</v>
      </c>
      <c r="T25" s="31"/>
      <c r="U25" s="30">
        <f t="shared" si="7"/>
        <v>0</v>
      </c>
      <c r="V25" s="31"/>
      <c r="W25" s="30">
        <f t="shared" si="8"/>
        <v>0</v>
      </c>
      <c r="X25" s="31"/>
      <c r="Y25" s="30">
        <f t="shared" si="9"/>
        <v>0</v>
      </c>
      <c r="Z25" s="32"/>
      <c r="AA25" s="30">
        <f t="shared" si="10"/>
        <v>0</v>
      </c>
      <c r="AB25" s="32"/>
      <c r="AC25" s="30">
        <f t="shared" si="11"/>
        <v>0</v>
      </c>
      <c r="AD25" s="32"/>
      <c r="AE25" s="30">
        <f t="shared" si="12"/>
        <v>0</v>
      </c>
      <c r="AF25" s="32"/>
      <c r="AG25" s="30">
        <f t="shared" si="13"/>
        <v>0</v>
      </c>
      <c r="AH25" s="32"/>
      <c r="AI25" s="77">
        <f t="shared" si="14"/>
        <v>0</v>
      </c>
      <c r="AJ25" s="32"/>
      <c r="AK25" s="77">
        <f t="shared" si="15"/>
        <v>0</v>
      </c>
      <c r="AL25" s="32"/>
      <c r="AM25" s="77" t="e">
        <f>+IF(AK25=1,1,(#REF!+SUMPRODUCT((MOD(COLUMN(T25:AL25),2)=0)*T25:AL25))/$H25)</f>
        <v>#REF!</v>
      </c>
    </row>
    <row r="26" spans="1:45" x14ac:dyDescent="0.25">
      <c r="A26" s="34" t="str">
        <f>+'Sprint Backlog'!B20</f>
        <v>US037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 t="e">
        <f>+IF(AK26=1,1,(#REF!+SUMPRODUCT((MOD(COLUMN(T26:AL26),2)=0)*T26:AL26))/$H26)</f>
        <v>#REF!</v>
      </c>
    </row>
    <row r="27" spans="1:45" x14ac:dyDescent="0.25">
      <c r="A27" s="34" t="str">
        <f>+'Sprint Backlog'!B21</f>
        <v>US037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 t="e">
        <f>+IF(AK27=1,1,(#REF!+SUMPRODUCT((MOD(COLUMN(T27:AL27),2)=0)*T27:AL27))/$H27)</f>
        <v>#REF!</v>
      </c>
    </row>
    <row r="28" spans="1:45" x14ac:dyDescent="0.25">
      <c r="A28" s="34" t="str">
        <f>+'Sprint Backlog'!B22</f>
        <v>US037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 t="e">
        <f>+IF(AK28=1,1,(#REF!+SUMPRODUCT((MOD(COLUMN(T28:AL28),2)=0)*T28:AL28))/$H28)</f>
        <v>#REF!</v>
      </c>
    </row>
    <row r="29" spans="1:45" x14ac:dyDescent="0.25">
      <c r="A29" s="34" t="str">
        <f>+'Sprint Backlog'!B23</f>
        <v>US037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 t="e">
        <f>+IF(AK29=1,1,(#REF!+SUMPRODUCT((MOD(COLUMN(T29:AL29),2)=0)*T29:AL29))/$H29)</f>
        <v>#REF!</v>
      </c>
    </row>
    <row r="30" spans="1:45" x14ac:dyDescent="0.25">
      <c r="A30" s="34" t="str">
        <f>+'Sprint Backlog'!B24</f>
        <v>US037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57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US023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57</v>
      </c>
      <c r="G31" s="28" t="s">
        <v>22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 t="e">
        <f>+IF(AK31=1,1,(#REF!+SUMPRODUCT((MOD(COLUMN(T31:AL31),2)=0)*T31:AL31))/$H31)</f>
        <v>#REF!</v>
      </c>
    </row>
    <row r="32" spans="1:45" x14ac:dyDescent="0.25">
      <c r="A32" s="34" t="str">
        <f>+'Sprint Backlog'!B26</f>
        <v>US023</v>
      </c>
      <c r="B32" s="99" t="str">
        <f>+'Sprint Backlog'!C26</f>
        <v>Prototipado</v>
      </c>
      <c r="C32" s="99"/>
      <c r="D32" s="99"/>
      <c r="E32" s="28" t="s">
        <v>3</v>
      </c>
      <c r="F32" s="28" t="s">
        <v>57</v>
      </c>
      <c r="G32" s="28" t="s">
        <v>22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 t="e">
        <f>+IF(AK32=1,1,(#REF!+SUMPRODUCT((MOD(COLUMN(T32:AL32),2)=0)*T32:AL32))/$H32)</f>
        <v>#REF!</v>
      </c>
    </row>
    <row r="33" spans="1:39" x14ac:dyDescent="0.25">
      <c r="A33" s="34" t="str">
        <f>+'Sprint Backlog'!B27</f>
        <v>US023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57</v>
      </c>
      <c r="G33" s="28" t="s">
        <v>22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 t="e">
        <f>+IF(AK33=1,1,(#REF!+SUMPRODUCT((MOD(COLUMN(T33:AL33),2)=0)*T33:AL33))/$H33)</f>
        <v>#REF!</v>
      </c>
    </row>
    <row r="34" spans="1:39" x14ac:dyDescent="0.25">
      <c r="A34" s="34" t="str">
        <f>+'Sprint Backlog'!B28</f>
        <v>US023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57</v>
      </c>
      <c r="G34" s="28" t="s">
        <v>22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US023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57</v>
      </c>
      <c r="G35" s="28" t="s">
        <v>22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US023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57</v>
      </c>
      <c r="G36" s="28" t="s">
        <v>22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US023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57</v>
      </c>
      <c r="G37" s="28" t="s">
        <v>22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US024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57</v>
      </c>
      <c r="G38" s="28" t="s">
        <v>22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9" t="str">
        <f>+'Sprint Backlog'!C33</f>
        <v>Prototipado</v>
      </c>
      <c r="C39" s="99"/>
      <c r="D39" s="99"/>
      <c r="E39" s="28" t="s">
        <v>3</v>
      </c>
      <c r="F39" s="28" t="s">
        <v>57</v>
      </c>
      <c r="G39" s="28" t="s">
        <v>22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 t="e">
        <f>+IF(AK39=1,1,(#REF!+SUMPRODUCT((MOD(COLUMN(T39:AL39),2)=0)*T39:AL39))/$H39)</f>
        <v>#REF!</v>
      </c>
    </row>
    <row r="40" spans="1:39" x14ac:dyDescent="0.25">
      <c r="A40" s="34" t="str">
        <f>+'Sprint Backlog'!B34</f>
        <v>US024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57</v>
      </c>
      <c r="G40" s="28" t="s">
        <v>22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 t="e">
        <f>+IF(AK40=1,1,(#REF!+SUMPRODUCT((MOD(COLUMN(T40:AL40),2)=0)*T40:AL40))/$H40)</f>
        <v>#REF!</v>
      </c>
    </row>
    <row r="41" spans="1:39" x14ac:dyDescent="0.25">
      <c r="A41" s="34" t="str">
        <f>+'Sprint Backlog'!B35</f>
        <v>US024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57</v>
      </c>
      <c r="G41" s="28" t="s">
        <v>22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 t="e">
        <f>+IF(AK41=1,1,(#REF!+SUMPRODUCT((MOD(COLUMN(T41:AL41),2)=0)*T41:AL41))/$H41)</f>
        <v>#REF!</v>
      </c>
    </row>
    <row r="42" spans="1:39" x14ac:dyDescent="0.25">
      <c r="A42" s="34" t="str">
        <f>+'Sprint Backlog'!B36</f>
        <v>US024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57</v>
      </c>
      <c r="G42" s="28" t="s">
        <v>22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 t="e">
        <f>+IF(AK42=1,1,(#REF!+SUMPRODUCT((MOD(COLUMN(T42:AL42),2)=0)*T42:AL42))/$H42)</f>
        <v>#REF!</v>
      </c>
    </row>
    <row r="43" spans="1:39" x14ac:dyDescent="0.25">
      <c r="A43" s="34" t="str">
        <f>+'Sprint Backlog'!B37</f>
        <v>US024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57</v>
      </c>
      <c r="G43" s="28" t="s">
        <v>22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 t="str">
        <f>+'Sprint Backlog'!B38</f>
        <v>US024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57</v>
      </c>
      <c r="G44" s="28" t="s">
        <v>22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 x14ac:dyDescent="0.25">
      <c r="A45" s="34" t="str">
        <f>+'Sprint Backlog'!B39</f>
        <v>US035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57</v>
      </c>
      <c r="G45" s="28" t="s">
        <v>22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 t="e">
        <f>+IF(AK45=1,1,(#REF!+SUMPRODUCT((MOD(COLUMN(T45:AL45),2)=0)*T45:AL45))/$H45)</f>
        <v>#REF!</v>
      </c>
    </row>
    <row r="46" spans="1:39" x14ac:dyDescent="0.25">
      <c r="A46" s="34" t="str">
        <f>+'Sprint Backlog'!B40</f>
        <v>US035</v>
      </c>
      <c r="B46" s="99" t="str">
        <f>+'Sprint Backlog'!C40</f>
        <v>Prototipado</v>
      </c>
      <c r="C46" s="99"/>
      <c r="D46" s="99"/>
      <c r="E46" s="28" t="s">
        <v>3</v>
      </c>
      <c r="F46" s="28" t="s">
        <v>57</v>
      </c>
      <c r="G46" s="28" t="s">
        <v>22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 x14ac:dyDescent="0.25">
      <c r="A47" s="34" t="str">
        <f>+'Sprint Backlog'!B41</f>
        <v>US035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57</v>
      </c>
      <c r="G47" s="28" t="s">
        <v>22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 x14ac:dyDescent="0.25">
      <c r="A48" s="34" t="str">
        <f>+'Sprint Backlog'!B42</f>
        <v>US035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57</v>
      </c>
      <c r="G48" s="28" t="s">
        <v>22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 x14ac:dyDescent="0.25">
      <c r="A49" s="34" t="str">
        <f>+'Sprint Backlog'!B43</f>
        <v>US035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57</v>
      </c>
      <c r="G49" s="28" t="s">
        <v>22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 x14ac:dyDescent="0.25">
      <c r="A50" s="34" t="str">
        <f>+'Sprint Backlog'!B44</f>
        <v>US035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57</v>
      </c>
      <c r="G50" s="28" t="s">
        <v>22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 x14ac:dyDescent="0.25">
      <c r="A51" s="34" t="str">
        <f>+'Sprint Backlog'!B45</f>
        <v>US035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57</v>
      </c>
      <c r="G51" s="28" t="s">
        <v>22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 x14ac:dyDescent="0.25">
      <c r="A52" s="34" t="str">
        <f>+'Sprint Backlog'!B46</f>
        <v>US031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57</v>
      </c>
      <c r="G52" s="28" t="s">
        <v>22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 x14ac:dyDescent="0.25">
      <c r="A53" s="34" t="str">
        <f>+'Sprint Backlog'!B47</f>
        <v>US031</v>
      </c>
      <c r="B53" s="99" t="str">
        <f>+'Sprint Backlog'!C47</f>
        <v>Prototipado</v>
      </c>
      <c r="C53" s="99"/>
      <c r="D53" s="99"/>
      <c r="E53" s="28" t="s">
        <v>3</v>
      </c>
      <c r="F53" s="28" t="s">
        <v>57</v>
      </c>
      <c r="G53" s="28" t="s">
        <v>22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57</v>
      </c>
      <c r="G54" s="28" t="s">
        <v>22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 x14ac:dyDescent="0.25">
      <c r="A55" s="34" t="str">
        <f>+'Sprint Backlog'!B49</f>
        <v>US031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57</v>
      </c>
      <c r="G55" s="28" t="s">
        <v>22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 x14ac:dyDescent="0.25">
      <c r="A56" s="34" t="str">
        <f>+'Sprint Backlog'!B50</f>
        <v>US031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57</v>
      </c>
      <c r="G56" s="28" t="s">
        <v>22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 x14ac:dyDescent="0.25">
      <c r="A57" s="34" t="str">
        <f>+'Sprint Backlog'!B51</f>
        <v>US031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57</v>
      </c>
      <c r="G57" s="28" t="s">
        <v>22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 x14ac:dyDescent="0.25">
      <c r="A58" s="34" t="str">
        <f>+'Sprint Backlog'!B52</f>
        <v>US031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57</v>
      </c>
      <c r="G58" s="28" t="s">
        <v>22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 x14ac:dyDescent="0.25">
      <c r="A59" s="34" t="str">
        <f>+'Sprint Backlog'!B53</f>
        <v>US046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57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</v>
      </c>
      <c r="P59" s="31"/>
      <c r="Q59" s="30">
        <f t="shared" si="5"/>
        <v>0</v>
      </c>
      <c r="R59" s="31"/>
      <c r="S59" s="30">
        <f t="shared" si="6"/>
        <v>0</v>
      </c>
      <c r="T59" s="31"/>
      <c r="U59" s="30">
        <f t="shared" si="7"/>
        <v>0</v>
      </c>
      <c r="V59" s="31"/>
      <c r="W59" s="30">
        <f t="shared" si="8"/>
        <v>0</v>
      </c>
      <c r="X59" s="31"/>
      <c r="Y59" s="30">
        <f t="shared" si="9"/>
        <v>0</v>
      </c>
      <c r="Z59" s="32"/>
      <c r="AA59" s="30">
        <f t="shared" si="10"/>
        <v>0</v>
      </c>
      <c r="AB59" s="32"/>
      <c r="AC59" s="30">
        <f t="shared" si="11"/>
        <v>0</v>
      </c>
      <c r="AD59" s="32"/>
      <c r="AE59" s="30">
        <f t="shared" si="12"/>
        <v>0</v>
      </c>
      <c r="AF59" s="32"/>
      <c r="AG59" s="30">
        <f t="shared" si="13"/>
        <v>0</v>
      </c>
      <c r="AH59" s="32"/>
      <c r="AI59" s="77">
        <f t="shared" si="14"/>
        <v>0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 x14ac:dyDescent="0.25">
      <c r="A60" s="34" t="str">
        <f>+'Sprint Backlog'!B54</f>
        <v>US046</v>
      </c>
      <c r="B60" s="99" t="str">
        <f>+'Sprint Backlog'!C54</f>
        <v>Prototipado</v>
      </c>
      <c r="C60" s="99"/>
      <c r="D60" s="99"/>
      <c r="E60" s="27" t="s">
        <v>3</v>
      </c>
      <c r="F60" s="28" t="s">
        <v>57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0</v>
      </c>
      <c r="P60" s="31"/>
      <c r="Q60" s="30">
        <f t="shared" si="5"/>
        <v>0</v>
      </c>
      <c r="R60" s="31"/>
      <c r="S60" s="30">
        <f t="shared" si="6"/>
        <v>0</v>
      </c>
      <c r="T60" s="31"/>
      <c r="U60" s="30">
        <f t="shared" si="7"/>
        <v>0</v>
      </c>
      <c r="V60" s="31"/>
      <c r="W60" s="30">
        <f t="shared" si="8"/>
        <v>0</v>
      </c>
      <c r="X60" s="31"/>
      <c r="Y60" s="30">
        <f t="shared" si="9"/>
        <v>0</v>
      </c>
      <c r="Z60" s="32"/>
      <c r="AA60" s="30">
        <f t="shared" si="10"/>
        <v>0</v>
      </c>
      <c r="AB60" s="32"/>
      <c r="AC60" s="30">
        <f t="shared" si="11"/>
        <v>0</v>
      </c>
      <c r="AD60" s="32"/>
      <c r="AE60" s="30">
        <f t="shared" si="12"/>
        <v>0</v>
      </c>
      <c r="AF60" s="32"/>
      <c r="AG60" s="30">
        <f t="shared" si="13"/>
        <v>0</v>
      </c>
      <c r="AH60" s="32"/>
      <c r="AI60" s="77">
        <f t="shared" si="14"/>
        <v>0</v>
      </c>
      <c r="AJ60" s="32"/>
      <c r="AK60" s="77">
        <f t="shared" si="15"/>
        <v>0</v>
      </c>
      <c r="AL60" s="32"/>
      <c r="AM60" s="77" t="e">
        <f>+IF(AK60=1,1,(#REF!+SUMPRODUCT((MOD(COLUMN(T60:AL60),2)=0)*T60:AL60))/$H60)</f>
        <v>#REF!</v>
      </c>
    </row>
    <row r="61" spans="1:39" outlineLevel="1" x14ac:dyDescent="0.25">
      <c r="A61" s="34" t="str">
        <f>+'Sprint Backlog'!B55</f>
        <v>US046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57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 x14ac:dyDescent="0.25">
      <c r="A62" s="34" t="str">
        <f>+'Sprint Backlog'!B56</f>
        <v>US046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57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 x14ac:dyDescent="0.25">
      <c r="A63" s="34" t="str">
        <f>+'Sprint Backlog'!B57</f>
        <v>US046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57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 x14ac:dyDescent="0.25">
      <c r="A64" s="34" t="str">
        <f>+'Sprint Backlog'!B58</f>
        <v>US046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57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 x14ac:dyDescent="0.25">
      <c r="A65" s="34" t="str">
        <f>+'Sprint Backlog'!B59</f>
        <v>US046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57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0</v>
      </c>
      <c r="P66" s="31"/>
      <c r="Q66" s="30">
        <f t="shared" si="5"/>
        <v>0</v>
      </c>
      <c r="R66" s="31"/>
      <c r="S66" s="30">
        <f t="shared" si="6"/>
        <v>0</v>
      </c>
      <c r="T66" s="31"/>
      <c r="U66" s="30">
        <f t="shared" si="7"/>
        <v>0</v>
      </c>
      <c r="V66" s="31"/>
      <c r="W66" s="30">
        <f t="shared" si="8"/>
        <v>0</v>
      </c>
      <c r="X66" s="31"/>
      <c r="Y66" s="30">
        <f t="shared" si="9"/>
        <v>0</v>
      </c>
      <c r="Z66" s="32"/>
      <c r="AA66" s="30">
        <f t="shared" si="10"/>
        <v>0</v>
      </c>
      <c r="AB66" s="32"/>
      <c r="AC66" s="30">
        <f t="shared" si="11"/>
        <v>0</v>
      </c>
      <c r="AD66" s="32"/>
      <c r="AE66" s="30">
        <f t="shared" si="12"/>
        <v>0</v>
      </c>
      <c r="AF66" s="32"/>
      <c r="AG66" s="30">
        <f t="shared" si="13"/>
        <v>0</v>
      </c>
      <c r="AH66" s="32"/>
      <c r="AI66" s="77">
        <f t="shared" si="14"/>
        <v>0</v>
      </c>
      <c r="AJ66" s="32"/>
      <c r="AK66" s="77">
        <f t="shared" si="15"/>
        <v>0</v>
      </c>
      <c r="AL66" s="32"/>
      <c r="AM66" s="77" t="e">
        <f>+IF(AK66=1,1,(#REF!+SUMPRODUCT((MOD(COLUMN(T66:AL66),2)=0)*T66:AL66))/$H66)</f>
        <v>#REF!</v>
      </c>
    </row>
    <row r="67" spans="1:39" outlineLevel="1" x14ac:dyDescent="0.25">
      <c r="A67" s="34" t="str">
        <f>+'Sprint Backlog'!B61</f>
        <v>US047</v>
      </c>
      <c r="B67" s="99" t="str">
        <f>+'Sprint Backlog'!C61</f>
        <v>Prototipado</v>
      </c>
      <c r="C67" s="99"/>
      <c r="D67" s="99"/>
      <c r="E67" s="28" t="s">
        <v>3</v>
      </c>
      <c r="F67" s="28" t="s">
        <v>57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</v>
      </c>
      <c r="P67" s="31"/>
      <c r="Q67" s="30">
        <f t="shared" si="5"/>
        <v>0</v>
      </c>
      <c r="R67" s="31"/>
      <c r="S67" s="30">
        <f t="shared" si="6"/>
        <v>0</v>
      </c>
      <c r="T67" s="31"/>
      <c r="U67" s="30">
        <f t="shared" si="7"/>
        <v>0</v>
      </c>
      <c r="V67" s="31"/>
      <c r="W67" s="30">
        <f t="shared" si="8"/>
        <v>0</v>
      </c>
      <c r="X67" s="31"/>
      <c r="Y67" s="30">
        <f t="shared" si="9"/>
        <v>0</v>
      </c>
      <c r="Z67" s="32"/>
      <c r="AA67" s="30">
        <f t="shared" si="10"/>
        <v>0</v>
      </c>
      <c r="AB67" s="32"/>
      <c r="AC67" s="30">
        <f t="shared" si="11"/>
        <v>0</v>
      </c>
      <c r="AD67" s="32"/>
      <c r="AE67" s="30">
        <f t="shared" si="12"/>
        <v>0</v>
      </c>
      <c r="AF67" s="32"/>
      <c r="AG67" s="30">
        <f t="shared" si="13"/>
        <v>0</v>
      </c>
      <c r="AH67" s="32"/>
      <c r="AI67" s="77">
        <f t="shared" si="14"/>
        <v>0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 x14ac:dyDescent="0.25">
      <c r="A68" s="34" t="str">
        <f>+'Sprint Backlog'!B62</f>
        <v>US047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57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 x14ac:dyDescent="0.25">
      <c r="A69" s="34" t="str">
        <f>+'Sprint Backlog'!B63</f>
        <v>US047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57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 x14ac:dyDescent="0.25">
      <c r="A70" s="34" t="str">
        <f>+'Sprint Backlog'!B64</f>
        <v>US047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57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 x14ac:dyDescent="0.25">
      <c r="A71" s="34" t="str">
        <f>+'Sprint Backlog'!B65</f>
        <v>US047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57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 x14ac:dyDescent="0.25">
      <c r="A72" s="34" t="str">
        <f>+'Sprint Backlog'!B66</f>
        <v>US047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57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57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 x14ac:dyDescent="0.25">
      <c r="A74" s="34" t="str">
        <f>+'Sprint Backlog'!B68</f>
        <v>US048</v>
      </c>
      <c r="B74" s="99" t="str">
        <f>+'Sprint Backlog'!C68</f>
        <v>Prototipado</v>
      </c>
      <c r="C74" s="99"/>
      <c r="D74" s="99"/>
      <c r="E74" s="28" t="s">
        <v>3</v>
      </c>
      <c r="F74" s="28" t="s">
        <v>57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57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57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57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57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57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57</v>
      </c>
      <c r="G80" s="28" t="s">
        <v>22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 x14ac:dyDescent="0.25">
      <c r="A81" s="34" t="str">
        <f>+'Sprint Backlog'!B75</f>
        <v>US053</v>
      </c>
      <c r="B81" s="99" t="str">
        <f>+'Sprint Backlog'!C75</f>
        <v>Prototipado</v>
      </c>
      <c r="C81" s="99"/>
      <c r="D81" s="99"/>
      <c r="E81" s="28" t="s">
        <v>3</v>
      </c>
      <c r="F81" s="28" t="s">
        <v>57</v>
      </c>
      <c r="G81" s="28" t="s">
        <v>22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 x14ac:dyDescent="0.25">
      <c r="A82" s="34" t="str">
        <f>+'Sprint Backlog'!B76</f>
        <v>US053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57</v>
      </c>
      <c r="G82" s="28" t="s">
        <v>22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 x14ac:dyDescent="0.25">
      <c r="A83" s="34" t="str">
        <f>+'Sprint Backlog'!B77</f>
        <v>US053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57</v>
      </c>
      <c r="G83" s="28" t="s">
        <v>22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 x14ac:dyDescent="0.25">
      <c r="A84" s="34" t="str">
        <f>+'Sprint Backlog'!B78</f>
        <v>US053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57</v>
      </c>
      <c r="G84" s="28" t="s">
        <v>22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 x14ac:dyDescent="0.25">
      <c r="A85" s="34" t="str">
        <f>+'Sprint Backlog'!B79</f>
        <v>US053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57</v>
      </c>
      <c r="G85" s="28" t="s">
        <v>22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 x14ac:dyDescent="0.25">
      <c r="A86" s="34" t="str">
        <f>+'Sprint Backlog'!B80</f>
        <v>US053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57</v>
      </c>
      <c r="G86" s="28" t="s">
        <v>22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 x14ac:dyDescent="0.25">
      <c r="A87" s="34">
        <f>+'Sprint Backlog'!B81</f>
        <v>0</v>
      </c>
      <c r="B87" s="99">
        <f>+'Sprint Backlog'!C81</f>
        <v>0</v>
      </c>
      <c r="C87" s="99"/>
      <c r="D87" s="99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9">
        <f>+'Sprint Backlog'!C82</f>
        <v>0</v>
      </c>
      <c r="C88" s="99"/>
      <c r="D88" s="99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9">
        <f>+'Sprint Backlog'!C83</f>
        <v>0</v>
      </c>
      <c r="C89" s="99"/>
      <c r="D89" s="99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9">
        <f>+'Sprint Backlog'!C84</f>
        <v>0</v>
      </c>
      <c r="C90" s="99"/>
      <c r="D90" s="99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9">
        <f>+'Sprint Backlog'!C85</f>
        <v>0</v>
      </c>
      <c r="C91" s="99"/>
      <c r="D91" s="99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9">
        <f>+'Sprint Backlog'!C86</f>
        <v>0</v>
      </c>
      <c r="C92" s="99"/>
      <c r="D92" s="99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9">
        <f>+'Sprint Backlog'!C87</f>
        <v>0</v>
      </c>
      <c r="C93" s="99"/>
      <c r="D93" s="99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9">
        <f>+'Sprint Backlog'!C88</f>
        <v>0</v>
      </c>
      <c r="C94" s="99"/>
      <c r="D94" s="99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9">
        <f>+'Sprint Backlog'!C89</f>
        <v>0</v>
      </c>
      <c r="C95" s="99"/>
      <c r="D95" s="99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9">
        <f>+'Sprint Backlog'!C90</f>
        <v>0</v>
      </c>
      <c r="C96" s="99"/>
      <c r="D96" s="99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9">
        <f>+'Sprint Backlog'!C91</f>
        <v>0</v>
      </c>
      <c r="C97" s="99"/>
      <c r="D97" s="99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9">
        <f>+'Sprint Backlog'!C92</f>
        <v>0</v>
      </c>
      <c r="C98" s="99"/>
      <c r="D98" s="99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9">
        <f>+'Sprint Backlog'!C93</f>
        <v>0</v>
      </c>
      <c r="C99" s="99"/>
      <c r="D99" s="99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9">
        <f>+'Sprint Backlog'!C94</f>
        <v>0</v>
      </c>
      <c r="C100" s="99"/>
      <c r="D100" s="99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9">
        <f>+'Sprint Backlog'!C95</f>
        <v>0</v>
      </c>
      <c r="C101" s="99"/>
      <c r="D101" s="99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9">
        <f>+'Sprint Backlog'!C96</f>
        <v>0</v>
      </c>
      <c r="C102" s="99"/>
      <c r="D102" s="99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9">
        <f>+'Sprint Backlog'!C97</f>
        <v>0</v>
      </c>
      <c r="C103" s="99"/>
      <c r="D103" s="99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9">
        <f>+'Sprint Backlog'!C98</f>
        <v>0</v>
      </c>
      <c r="C104" s="99"/>
      <c r="D104" s="99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9">
        <f>+'Sprint Backlog'!C99</f>
        <v>0</v>
      </c>
      <c r="C105" s="99"/>
      <c r="D105" s="99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9">
        <f>+'Sprint Backlog'!C100</f>
        <v>0</v>
      </c>
      <c r="C106" s="99"/>
      <c r="D106" s="99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9">
        <f>+'Sprint Backlog'!C101</f>
        <v>0</v>
      </c>
      <c r="C107" s="99"/>
      <c r="D107" s="99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topLeftCell="A3" zoomScale="90" zoomScaleNormal="90" workbookViewId="0">
      <selection activeCell="AE14" sqref="AE14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+Config!C9</f>
        <v>41134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0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2012-08-13T23:21:34Z</dcterms:modified>
</cp:coreProperties>
</file>