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T3" i="3" l="1"/>
  <c r="J5" i="2"/>
  <c r="E4" i="2"/>
  <c r="D4" i="2"/>
  <c r="C4" i="2"/>
  <c r="E20" i="4"/>
  <c r="E22" i="4" s="1"/>
  <c r="E19" i="4"/>
  <c r="E21" i="4" s="1"/>
  <c r="E23" i="4" s="1"/>
  <c r="B57" i="2"/>
  <c r="B56" i="2"/>
  <c r="B55" i="2"/>
  <c r="B54" i="2"/>
  <c r="B53" i="2"/>
  <c r="B52" i="2"/>
  <c r="B51" i="2"/>
  <c r="A52" i="2"/>
  <c r="A53" i="2"/>
  <c r="A54" i="2"/>
  <c r="A55" i="2"/>
  <c r="A56" i="2"/>
  <c r="A57" i="2"/>
  <c r="A51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N60" i="3"/>
  <c r="N59" i="3"/>
  <c r="B58" i="3"/>
  <c r="N58" i="3" s="1"/>
  <c r="V3" i="3"/>
  <c r="B3" i="3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J7" i="2" s="1"/>
  <c r="AL7" i="2" s="1"/>
  <c r="AS6" i="2"/>
  <c r="AR6" i="2"/>
  <c r="AQ6" i="2"/>
  <c r="H6" i="2"/>
  <c r="J4" i="2"/>
  <c r="P60" i="3"/>
  <c r="S60" i="3"/>
  <c r="B66" i="3"/>
  <c r="J62" i="3"/>
  <c r="J66" i="3"/>
  <c r="F62" i="3"/>
  <c r="F68" i="3"/>
  <c r="E57" i="3"/>
  <c r="K59" i="3"/>
  <c r="L63" i="3"/>
  <c r="H65" i="3"/>
  <c r="O58" i="3"/>
  <c r="I59" i="3"/>
  <c r="G60" i="3"/>
  <c r="D62" i="3"/>
  <c r="H62" i="3"/>
  <c r="L62" i="3"/>
  <c r="B63" i="3"/>
  <c r="D64" i="3"/>
  <c r="F65" i="3"/>
  <c r="H66" i="3"/>
  <c r="D68" i="3"/>
  <c r="J58" i="3"/>
  <c r="F59" i="3"/>
  <c r="F60" i="3"/>
  <c r="C61" i="3"/>
  <c r="C62" i="3"/>
  <c r="E62" i="3"/>
  <c r="G62" i="3"/>
  <c r="I62" i="3"/>
  <c r="C63" i="3"/>
  <c r="C64" i="3"/>
  <c r="C65" i="3"/>
  <c r="G65" i="3"/>
  <c r="C66" i="3"/>
  <c r="G66" i="3"/>
  <c r="C68" i="3"/>
  <c r="G68" i="3"/>
  <c r="C69" i="3"/>
  <c r="I63" i="3" l="1"/>
  <c r="L67" i="3"/>
  <c r="J67" i="3"/>
  <c r="G67" i="3"/>
  <c r="G63" i="3"/>
  <c r="D67" i="3"/>
  <c r="B67" i="3"/>
  <c r="J63" i="3"/>
  <c r="D63" i="3"/>
  <c r="B68" i="3"/>
  <c r="H63" i="3"/>
  <c r="C67" i="3"/>
  <c r="E63" i="3"/>
  <c r="L68" i="3"/>
  <c r="F63" i="3"/>
  <c r="J64" i="3"/>
  <c r="J60" i="3"/>
  <c r="F58" i="3"/>
  <c r="O60" i="3"/>
  <c r="G58" i="3"/>
  <c r="I60" i="3"/>
  <c r="E60" i="3"/>
  <c r="M58" i="3"/>
  <c r="T60" i="3"/>
  <c r="L5" i="2"/>
  <c r="N5" i="2" s="1"/>
  <c r="P5" i="2" s="1"/>
  <c r="R5" i="2" s="1"/>
  <c r="T5" i="2" s="1"/>
  <c r="V5" i="2" s="1"/>
  <c r="X5" i="2" s="1"/>
  <c r="Z5" i="2" s="1"/>
  <c r="AB5" i="2" s="1"/>
  <c r="AD5" i="2" s="1"/>
  <c r="AF5" i="2" s="1"/>
  <c r="AJ5" i="2" s="1"/>
  <c r="AL5" i="2" s="1"/>
  <c r="AN5" i="2" s="1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AI10" i="2"/>
  <c r="AK10" i="2" s="1"/>
  <c r="AM10" i="2" s="1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L4" i="2" l="1"/>
  <c r="F57" i="3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H4" i="2" l="1"/>
  <c r="Q57" i="3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<sst xmlns="http://schemas.openxmlformats.org/spreadsheetml/2006/main" count="220" uniqueCount="53">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</sst>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35"/>
          <c:y val="0.24230769230769292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27.25</c:v>
                </c:pt>
                <c:pt idx="2" formatCode="General">
                  <c:v>22.05</c:v>
                </c:pt>
                <c:pt idx="3" formatCode="General">
                  <c:v>19.95</c:v>
                </c:pt>
                <c:pt idx="4" formatCode="General">
                  <c:v>15.75</c:v>
                </c:pt>
                <c:pt idx="5" formatCode="General">
                  <c:v>11.45</c:v>
                </c:pt>
                <c:pt idx="6" formatCode="General">
                  <c:v>10.399999999999999</c:v>
                </c:pt>
                <c:pt idx="7" formatCode="General">
                  <c:v>7.9499999999999984</c:v>
                </c:pt>
                <c:pt idx="8" formatCode="General">
                  <c:v>6.9499999999999984</c:v>
                </c:pt>
                <c:pt idx="9" formatCode="General">
                  <c:v>6.9499999999999984</c:v>
                </c:pt>
                <c:pt idx="10" formatCode="General">
                  <c:v>6.9499999999999984</c:v>
                </c:pt>
                <c:pt idx="11" formatCode="General">
                  <c:v>5.1499999999999986</c:v>
                </c:pt>
                <c:pt idx="12" formatCode="General">
                  <c:v>1.2499999999999987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5520"/>
        <c:axId val="28001408"/>
      </c:areaChart>
      <c:catAx>
        <c:axId val="279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8001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001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799552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1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244" r="0.750000000000002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5984"/>
        <c:axId val="28027904"/>
      </c:lineChart>
      <c:catAx>
        <c:axId val="2802598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8027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0279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8025984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9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244" r="0.750000000000002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5065"/>
          <c:y val="0.22222305369617193"/>
          <c:w val="0.70890035210460034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2.1</c:v>
                </c:pt>
                <c:pt idx="3">
                  <c:v>1.95</c:v>
                </c:pt>
                <c:pt idx="4">
                  <c:v>1.3</c:v>
                </c:pt>
                <c:pt idx="5">
                  <c:v>0.70000000000000007</c:v>
                </c:pt>
                <c:pt idx="6">
                  <c:v>0.95000000000000007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1.8000000000000003</c:v>
                </c:pt>
                <c:pt idx="11">
                  <c:v>3.9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2.25</c:v>
                </c:pt>
                <c:pt idx="4">
                  <c:v>3</c:v>
                </c:pt>
                <c:pt idx="5">
                  <c:v>0.35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6336"/>
        <c:axId val="28928256"/>
      </c:lineChart>
      <c:dateAx>
        <c:axId val="28926336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8928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92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8926336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507"/>
          <c:h val="0.8773978540038869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244" r="0.750000000000002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0" spans="2:5" x14ac:dyDescent="0.2">
      <c r="B10" s="62">
        <v>5</v>
      </c>
      <c r="C10" s="63">
        <v>41162</v>
      </c>
      <c r="D10" s="64">
        <v>30</v>
      </c>
      <c r="E10" s="62">
        <v>3</v>
      </c>
    </row>
    <row r="13" spans="2:5" x14ac:dyDescent="0.2">
      <c r="B13" s="84" t="s">
        <v>32</v>
      </c>
      <c r="C13" s="85"/>
      <c r="D13" s="86" t="s">
        <v>33</v>
      </c>
      <c r="E13" s="88" t="s">
        <v>34</v>
      </c>
    </row>
    <row r="14" spans="2:5" x14ac:dyDescent="0.2">
      <c r="B14" s="65" t="s">
        <v>35</v>
      </c>
      <c r="C14" s="66" t="s">
        <v>36</v>
      </c>
      <c r="D14" s="87"/>
      <c r="E14" s="89"/>
    </row>
    <row r="15" spans="2:5" x14ac:dyDescent="0.2">
      <c r="B15" s="67" t="s">
        <v>20</v>
      </c>
      <c r="C15" s="68" t="s">
        <v>21</v>
      </c>
      <c r="D15" s="67" t="s">
        <v>22</v>
      </c>
      <c r="E15" s="69">
        <v>40996</v>
      </c>
    </row>
    <row r="16" spans="2:5" x14ac:dyDescent="0.2">
      <c r="B16" s="67" t="s">
        <v>23</v>
      </c>
      <c r="C16" s="68" t="s">
        <v>37</v>
      </c>
      <c r="D16" s="67" t="s">
        <v>44</v>
      </c>
      <c r="E16" s="69">
        <v>40998</v>
      </c>
    </row>
    <row r="17" spans="2:5" x14ac:dyDescent="0.2">
      <c r="B17" s="67" t="s">
        <v>3</v>
      </c>
      <c r="C17" s="68" t="s">
        <v>38</v>
      </c>
      <c r="D17" s="67"/>
      <c r="E17" s="69">
        <v>41003</v>
      </c>
    </row>
    <row r="18" spans="2:5" x14ac:dyDescent="0.2">
      <c r="B18" s="67" t="s">
        <v>24</v>
      </c>
      <c r="C18" s="68" t="s">
        <v>39</v>
      </c>
      <c r="D18" s="67"/>
      <c r="E18" s="69">
        <v>41005</v>
      </c>
    </row>
    <row r="19" spans="2:5" x14ac:dyDescent="0.2">
      <c r="B19" s="67" t="s">
        <v>40</v>
      </c>
      <c r="C19" s="68"/>
      <c r="D19" s="67"/>
      <c r="E19" s="69">
        <f>+E17+7</f>
        <v>41010</v>
      </c>
    </row>
    <row r="20" spans="2:5" x14ac:dyDescent="0.2">
      <c r="B20" s="67"/>
      <c r="C20" s="68"/>
      <c r="D20" s="67"/>
      <c r="E20" s="69">
        <f>+E18+7</f>
        <v>41012</v>
      </c>
    </row>
    <row r="21" spans="2:5" x14ac:dyDescent="0.2">
      <c r="B21" s="67"/>
      <c r="C21" s="68"/>
      <c r="D21" s="67"/>
      <c r="E21" s="69">
        <f>+E19+7</f>
        <v>41017</v>
      </c>
    </row>
    <row r="22" spans="2:5" x14ac:dyDescent="0.2">
      <c r="B22" s="67"/>
      <c r="C22" s="68"/>
      <c r="D22" s="67"/>
      <c r="E22" s="69">
        <f>+E20+7</f>
        <v>41019</v>
      </c>
    </row>
    <row r="23" spans="2:5" x14ac:dyDescent="0.2">
      <c r="B23" s="67"/>
      <c r="C23" s="68"/>
      <c r="D23" s="67"/>
      <c r="E23" s="69">
        <f>+E21+7</f>
        <v>41024</v>
      </c>
    </row>
    <row r="24" spans="2:5" x14ac:dyDescent="0.2">
      <c r="B24" s="67"/>
      <c r="C24" s="68"/>
      <c r="D24" s="68"/>
      <c r="E24" s="70">
        <v>41026</v>
      </c>
    </row>
    <row r="25" spans="2:5" x14ac:dyDescent="0.2">
      <c r="B25" s="67"/>
      <c r="C25" s="68"/>
      <c r="D25" s="68"/>
      <c r="E25" s="70">
        <v>41031</v>
      </c>
    </row>
    <row r="26" spans="2:5" x14ac:dyDescent="0.2">
      <c r="B26" s="67"/>
      <c r="C26" s="68"/>
      <c r="D26" s="68"/>
      <c r="E26" s="70">
        <v>41033</v>
      </c>
    </row>
    <row r="27" spans="2:5" x14ac:dyDescent="0.2">
      <c r="B27" s="67"/>
      <c r="C27" s="68"/>
      <c r="D27" s="68"/>
      <c r="E27" s="70">
        <v>41035</v>
      </c>
    </row>
    <row r="28" spans="2:5" x14ac:dyDescent="0.2">
      <c r="B28" s="67"/>
      <c r="C28" s="68"/>
      <c r="D28" s="68"/>
      <c r="E28" s="70">
        <v>41036</v>
      </c>
    </row>
    <row r="29" spans="2:5" x14ac:dyDescent="0.2">
      <c r="B29" s="67"/>
      <c r="C29" s="68"/>
      <c r="D29" s="68"/>
      <c r="E29" s="70">
        <v>41037</v>
      </c>
    </row>
    <row r="30" spans="2:5" x14ac:dyDescent="0.2">
      <c r="B30" s="67"/>
      <c r="C30" s="68"/>
      <c r="D30" s="68"/>
      <c r="E30" s="70">
        <v>41038</v>
      </c>
    </row>
    <row r="31" spans="2:5" x14ac:dyDescent="0.2">
      <c r="B31" s="67"/>
      <c r="C31" s="68"/>
      <c r="D31" s="68"/>
      <c r="E31" s="70">
        <v>41039</v>
      </c>
    </row>
    <row r="32" spans="2:5" x14ac:dyDescent="0.2">
      <c r="B32" s="67"/>
      <c r="C32" s="68"/>
      <c r="D32" s="68"/>
      <c r="E32" s="70">
        <v>41040</v>
      </c>
    </row>
    <row r="33" spans="2:5" x14ac:dyDescent="0.2">
      <c r="B33" s="67"/>
      <c r="C33" s="68"/>
      <c r="D33" s="68"/>
      <c r="E33" s="70">
        <v>41045</v>
      </c>
    </row>
    <row r="34" spans="2:5" x14ac:dyDescent="0.2">
      <c r="B34" s="67"/>
      <c r="C34" s="68"/>
      <c r="D34" s="68"/>
      <c r="E34" s="70">
        <v>41047</v>
      </c>
    </row>
    <row r="35" spans="2:5" x14ac:dyDescent="0.2">
      <c r="B35" s="67"/>
      <c r="C35" s="68"/>
      <c r="D35" s="68"/>
      <c r="E35" s="70">
        <v>41052</v>
      </c>
    </row>
    <row r="36" spans="2:5" x14ac:dyDescent="0.2">
      <c r="B36" s="67"/>
      <c r="C36" s="68"/>
      <c r="D36" s="68"/>
      <c r="E36" s="70">
        <v>41054</v>
      </c>
    </row>
    <row r="37" spans="2:5" x14ac:dyDescent="0.2">
      <c r="B37" s="67"/>
      <c r="C37" s="68"/>
      <c r="D37" s="68"/>
      <c r="E37" s="70">
        <v>41059</v>
      </c>
    </row>
    <row r="38" spans="2:5" x14ac:dyDescent="0.2">
      <c r="B38" s="67"/>
      <c r="C38" s="68"/>
      <c r="D38" s="68"/>
      <c r="E38" s="70">
        <v>41061</v>
      </c>
    </row>
    <row r="39" spans="2:5" x14ac:dyDescent="0.2">
      <c r="B39" s="67"/>
      <c r="C39" s="68"/>
      <c r="D39" s="68"/>
      <c r="E39" s="70">
        <v>41135</v>
      </c>
    </row>
    <row r="40" spans="2:5" x14ac:dyDescent="0.2">
      <c r="B40" s="67"/>
      <c r="C40" s="68"/>
      <c r="D40" s="68"/>
      <c r="E40" s="70">
        <v>41138</v>
      </c>
    </row>
    <row r="41" spans="2:5" x14ac:dyDescent="0.2">
      <c r="B41" s="67"/>
      <c r="C41" s="68"/>
      <c r="D41" s="68"/>
      <c r="E41" s="70">
        <v>41142</v>
      </c>
    </row>
    <row r="42" spans="2:5" x14ac:dyDescent="0.2">
      <c r="B42" s="67"/>
      <c r="C42" s="68"/>
      <c r="D42" s="68"/>
      <c r="E42" s="70">
        <v>41145</v>
      </c>
    </row>
    <row r="43" spans="2:5" x14ac:dyDescent="0.2">
      <c r="B43" s="67"/>
      <c r="C43" s="68"/>
      <c r="D43" s="68"/>
      <c r="E43" s="70">
        <v>41149</v>
      </c>
    </row>
    <row r="44" spans="2:5" x14ac:dyDescent="0.2">
      <c r="B44" s="67"/>
      <c r="C44" s="68"/>
      <c r="D44" s="68"/>
      <c r="E44" s="70">
        <v>41152</v>
      </c>
    </row>
    <row r="45" spans="2:5" x14ac:dyDescent="0.2">
      <c r="B45" s="67"/>
      <c r="C45" s="68"/>
      <c r="D45" s="68"/>
      <c r="E45" s="70">
        <v>41156</v>
      </c>
    </row>
    <row r="46" spans="2:5" x14ac:dyDescent="0.2">
      <c r="B46" s="67"/>
      <c r="C46" s="68"/>
      <c r="D46" s="68"/>
      <c r="E46" s="70">
        <v>41159</v>
      </c>
    </row>
    <row r="47" spans="2:5" x14ac:dyDescent="0.2">
      <c r="B47" s="67"/>
      <c r="C47" s="68"/>
      <c r="D47" s="68"/>
      <c r="E47" s="70">
        <v>41163</v>
      </c>
    </row>
    <row r="48" spans="2:5" x14ac:dyDescent="0.2">
      <c r="B48" s="67"/>
      <c r="C48" s="68"/>
      <c r="D48" s="68"/>
      <c r="E48" s="70">
        <v>41166</v>
      </c>
    </row>
    <row r="49" spans="2:5" x14ac:dyDescent="0.2">
      <c r="B49" s="67"/>
      <c r="C49" s="68"/>
      <c r="D49" s="68"/>
      <c r="E49" s="70">
        <v>41170</v>
      </c>
    </row>
    <row r="50" spans="2:5" x14ac:dyDescent="0.2">
      <c r="B50" s="67"/>
      <c r="C50" s="68"/>
      <c r="D50" s="68"/>
      <c r="E50" s="70">
        <v>41173</v>
      </c>
    </row>
    <row r="51" spans="2:5" x14ac:dyDescent="0.2">
      <c r="B51" s="67"/>
      <c r="C51" s="68"/>
      <c r="D51" s="68"/>
      <c r="E51" s="70">
        <v>41177</v>
      </c>
    </row>
    <row r="52" spans="2:5" x14ac:dyDescent="0.2">
      <c r="B52" s="67"/>
      <c r="C52" s="68"/>
      <c r="D52" s="68"/>
      <c r="E52" s="70">
        <v>41180</v>
      </c>
    </row>
    <row r="53" spans="2:5" x14ac:dyDescent="0.2">
      <c r="B53" s="67"/>
      <c r="C53" s="68"/>
      <c r="D53" s="68"/>
      <c r="E53" s="70">
        <v>41183</v>
      </c>
    </row>
    <row r="54" spans="2:5" x14ac:dyDescent="0.2">
      <c r="B54" s="67"/>
      <c r="C54" s="68"/>
      <c r="D54" s="68"/>
      <c r="E54" s="70">
        <v>41184</v>
      </c>
    </row>
    <row r="55" spans="2:5" x14ac:dyDescent="0.2">
      <c r="B55" s="67"/>
      <c r="C55" s="68"/>
      <c r="D55" s="68"/>
      <c r="E55" s="70">
        <v>41185</v>
      </c>
    </row>
    <row r="56" spans="2:5" x14ac:dyDescent="0.2">
      <c r="B56" s="67"/>
      <c r="C56" s="68"/>
      <c r="D56" s="68"/>
      <c r="E56" s="70">
        <v>41186</v>
      </c>
    </row>
    <row r="57" spans="2:5" x14ac:dyDescent="0.2">
      <c r="B57" s="67"/>
      <c r="C57" s="68"/>
      <c r="D57" s="68"/>
      <c r="E57" s="70">
        <v>41187</v>
      </c>
    </row>
    <row r="58" spans="2:5" x14ac:dyDescent="0.2">
      <c r="B58" s="67"/>
      <c r="C58" s="68"/>
      <c r="D58" s="68"/>
      <c r="E58" s="70">
        <v>41191</v>
      </c>
    </row>
    <row r="59" spans="2:5" x14ac:dyDescent="0.2">
      <c r="B59" s="67"/>
      <c r="C59" s="68"/>
      <c r="D59" s="68"/>
      <c r="E59" s="70">
        <v>41194</v>
      </c>
    </row>
    <row r="60" spans="2:5" x14ac:dyDescent="0.2">
      <c r="B60" s="67"/>
      <c r="C60" s="68"/>
      <c r="D60" s="68"/>
      <c r="E60" s="70">
        <v>41198</v>
      </c>
    </row>
    <row r="61" spans="2:5" x14ac:dyDescent="0.2">
      <c r="B61" s="67"/>
      <c r="C61" s="68"/>
      <c r="D61" s="68"/>
      <c r="E61" s="70">
        <v>41201</v>
      </c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5" x14ac:dyDescent="0.2">
      <c r="B65" s="67"/>
      <c r="C65" s="68"/>
      <c r="D65" s="68"/>
      <c r="E65" s="70"/>
    </row>
    <row r="66" spans="2:5" x14ac:dyDescent="0.2">
      <c r="B66" s="67"/>
      <c r="C66" s="68"/>
      <c r="D66" s="68"/>
      <c r="E66" s="70"/>
    </row>
    <row r="67" spans="2:5" x14ac:dyDescent="0.2">
      <c r="B67" s="67"/>
      <c r="C67" s="68"/>
      <c r="D67" s="68"/>
      <c r="E67" s="70"/>
    </row>
    <row r="68" spans="2:5" x14ac:dyDescent="0.2">
      <c r="B68" s="67"/>
      <c r="C68" s="68"/>
      <c r="D68" s="68"/>
      <c r="E68" s="70"/>
    </row>
    <row r="69" spans="2:5" x14ac:dyDescent="0.2">
      <c r="B69" s="67"/>
      <c r="C69" s="68"/>
      <c r="D69" s="68"/>
      <c r="E69" s="70"/>
    </row>
    <row r="70" spans="2:5" x14ac:dyDescent="0.2">
      <c r="B70" s="67"/>
      <c r="C70" s="68"/>
      <c r="D70" s="68"/>
      <c r="E70" s="70"/>
    </row>
    <row r="71" spans="2:5" x14ac:dyDescent="0.2">
      <c r="B71" s="67"/>
      <c r="C71" s="68"/>
      <c r="D71" s="68"/>
      <c r="E71" s="70"/>
    </row>
    <row r="72" spans="2:5" x14ac:dyDescent="0.2">
      <c r="B72" s="67"/>
      <c r="C72" s="68"/>
      <c r="D72" s="68"/>
      <c r="E72" s="70"/>
    </row>
    <row r="73" spans="2:5" x14ac:dyDescent="0.2">
      <c r="B73" s="67"/>
      <c r="C73" s="68"/>
      <c r="D73" s="68"/>
      <c r="E73" s="70"/>
    </row>
    <row r="74" spans="2:5" x14ac:dyDescent="0.2">
      <c r="B74" s="67"/>
      <c r="C74" s="68"/>
      <c r="D74" s="68"/>
      <c r="E74" s="70"/>
    </row>
    <row r="75" spans="2:5" x14ac:dyDescent="0.2">
      <c r="B75" s="67"/>
      <c r="C75" s="68"/>
      <c r="D75" s="68"/>
      <c r="E75" s="70"/>
    </row>
    <row r="76" spans="2:5" x14ac:dyDescent="0.2">
      <c r="B76" s="67"/>
      <c r="C76" s="68"/>
      <c r="D76" s="68"/>
      <c r="E76" s="70"/>
    </row>
    <row r="77" spans="2:5" x14ac:dyDescent="0.2">
      <c r="B77" s="67"/>
      <c r="C77" s="68"/>
      <c r="D77" s="68"/>
      <c r="E77" s="70"/>
    </row>
    <row r="78" spans="2:5" x14ac:dyDescent="0.2">
      <c r="B78" s="71"/>
      <c r="C78" s="72"/>
      <c r="D78" s="72"/>
      <c r="E78" s="73"/>
    </row>
    <row r="84" spans="7:8" x14ac:dyDescent="0.2">
      <c r="G84" s="74"/>
      <c r="H84" s="74"/>
    </row>
    <row r="85" spans="7:8" x14ac:dyDescent="0.2">
      <c r="G85" s="74"/>
      <c r="H85" s="74"/>
    </row>
    <row r="86" spans="7:8" x14ac:dyDescent="0.2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/>
      <c r="C39" s="5"/>
      <c r="D39" s="56"/>
    </row>
    <row r="40" spans="2:4" x14ac:dyDescent="0.25">
      <c r="B40" s="4"/>
      <c r="C40" s="5"/>
      <c r="D40" s="56"/>
    </row>
    <row r="41" spans="2:4" x14ac:dyDescent="0.25">
      <c r="B41" s="4"/>
      <c r="C41" s="5"/>
      <c r="D41" s="56"/>
    </row>
    <row r="42" spans="2:4" x14ac:dyDescent="0.25">
      <c r="B42" s="4"/>
      <c r="C42" s="5"/>
      <c r="D42" s="56"/>
    </row>
    <row r="43" spans="2:4" x14ac:dyDescent="0.25">
      <c r="B43" s="4"/>
      <c r="C43" s="5"/>
      <c r="D43" s="56"/>
    </row>
    <row r="44" spans="2:4" x14ac:dyDescent="0.25">
      <c r="B44" s="4"/>
      <c r="C44" s="5"/>
      <c r="D44" s="56"/>
    </row>
    <row r="45" spans="2:4" x14ac:dyDescent="0.25">
      <c r="B45" s="4"/>
      <c r="C45" s="5"/>
      <c r="D45" s="56"/>
    </row>
    <row r="46" spans="2:4" x14ac:dyDescent="0.25">
      <c r="B46" s="4"/>
      <c r="C46" s="5"/>
      <c r="D46" s="56"/>
    </row>
    <row r="47" spans="2:4" x14ac:dyDescent="0.25">
      <c r="B47" s="4"/>
      <c r="C47" s="5"/>
      <c r="D47" s="56"/>
    </row>
    <row r="48" spans="2:4" x14ac:dyDescent="0.25">
      <c r="B48" s="4"/>
      <c r="C48" s="5"/>
      <c r="D48" s="56"/>
    </row>
    <row r="49" spans="2:4" x14ac:dyDescent="0.25">
      <c r="B49" s="4"/>
      <c r="C49" s="5"/>
      <c r="D49" s="56"/>
    </row>
    <row r="50" spans="2:4" x14ac:dyDescent="0.25">
      <c r="B50" s="4"/>
      <c r="C50" s="5"/>
      <c r="D50" s="56"/>
    </row>
    <row r="51" spans="2:4" x14ac:dyDescent="0.25">
      <c r="B51" s="4"/>
      <c r="C51" s="5"/>
      <c r="D51" s="56"/>
    </row>
    <row r="52" spans="2:4" x14ac:dyDescent="0.25">
      <c r="B52" s="4"/>
      <c r="C52" s="5"/>
      <c r="D52" s="56"/>
    </row>
    <row r="53" spans="2:4" x14ac:dyDescent="0.25">
      <c r="B53" s="4"/>
      <c r="C53" s="5"/>
      <c r="D53" s="56"/>
    </row>
    <row r="54" spans="2:4" x14ac:dyDescent="0.25">
      <c r="B54" s="4"/>
      <c r="C54" s="5"/>
      <c r="D54" s="56"/>
    </row>
    <row r="55" spans="2:4" x14ac:dyDescent="0.25">
      <c r="B55" s="4"/>
      <c r="C55" s="5"/>
      <c r="D55" s="56"/>
    </row>
    <row r="56" spans="2:4" x14ac:dyDescent="0.25">
      <c r="B56" s="4"/>
      <c r="C56" s="5"/>
      <c r="D56" s="56"/>
    </row>
    <row r="57" spans="2:4" x14ac:dyDescent="0.25">
      <c r="B57" s="4"/>
      <c r="C57" s="5"/>
      <c r="D57" s="56"/>
    </row>
    <row r="58" spans="2:4" x14ac:dyDescent="0.25">
      <c r="B58" s="4"/>
      <c r="C58" s="5"/>
      <c r="D58" s="56"/>
    </row>
    <row r="59" spans="2:4" x14ac:dyDescent="0.25">
      <c r="B59" s="4"/>
      <c r="C59" s="5"/>
      <c r="D59" s="56"/>
    </row>
    <row r="60" spans="2:4" x14ac:dyDescent="0.25">
      <c r="B60" s="4"/>
      <c r="C60" s="5"/>
      <c r="D60" s="56"/>
    </row>
    <row r="61" spans="2:4" x14ac:dyDescent="0.25">
      <c r="B61" s="4"/>
      <c r="C61" s="5"/>
      <c r="D61" s="56"/>
    </row>
    <row r="62" spans="2:4" x14ac:dyDescent="0.25">
      <c r="B62" s="4"/>
      <c r="C62" s="5"/>
      <c r="D62" s="56"/>
    </row>
    <row r="63" spans="2:4" x14ac:dyDescent="0.25">
      <c r="B63" s="4"/>
      <c r="C63" s="5"/>
      <c r="D63" s="56"/>
    </row>
    <row r="64" spans="2:4" x14ac:dyDescent="0.25">
      <c r="B64" s="4"/>
      <c r="C64" s="5"/>
      <c r="D64" s="56"/>
    </row>
    <row r="65" spans="2:4" x14ac:dyDescent="0.25">
      <c r="B65" s="4"/>
      <c r="C65" s="5"/>
      <c r="D65" s="56"/>
    </row>
    <row r="66" spans="2:4" x14ac:dyDescent="0.25">
      <c r="B66" s="4"/>
      <c r="C66" s="5"/>
      <c r="D66" s="56"/>
    </row>
    <row r="67" spans="2:4" x14ac:dyDescent="0.25">
      <c r="B67" s="4"/>
      <c r="C67" s="5"/>
    </row>
    <row r="68" spans="2:4" x14ac:dyDescent="0.25">
      <c r="B68" s="4"/>
      <c r="C68" s="5"/>
    </row>
    <row r="69" spans="2:4" x14ac:dyDescent="0.25">
      <c r="B69" s="4"/>
      <c r="C69" s="5"/>
    </row>
    <row r="70" spans="2:4" x14ac:dyDescent="0.25">
      <c r="B70" s="4"/>
      <c r="C70" s="5"/>
    </row>
    <row r="71" spans="2:4" x14ac:dyDescent="0.25">
      <c r="B71" s="4"/>
      <c r="C71" s="5"/>
    </row>
    <row r="72" spans="2:4" x14ac:dyDescent="0.25">
      <c r="B72" s="4"/>
      <c r="C72" s="5"/>
    </row>
    <row r="73" spans="2:4" x14ac:dyDescent="0.25">
      <c r="B73" s="4"/>
      <c r="C73" s="5"/>
    </row>
    <row r="74" spans="2:4" x14ac:dyDescent="0.25">
      <c r="B74" s="4"/>
      <c r="C74" s="5"/>
    </row>
    <row r="75" spans="2:4" x14ac:dyDescent="0.25">
      <c r="B75" s="4"/>
      <c r="C75" s="5"/>
    </row>
    <row r="76" spans="2:4" x14ac:dyDescent="0.25">
      <c r="B76" s="4"/>
      <c r="C76" s="5"/>
    </row>
    <row r="77" spans="2:4" x14ac:dyDescent="0.25">
      <c r="B77" s="4"/>
      <c r="C77" s="5"/>
    </row>
    <row r="78" spans="2:4" x14ac:dyDescent="0.25">
      <c r="B78" s="4"/>
      <c r="C78" s="5"/>
    </row>
    <row r="79" spans="2:4" x14ac:dyDescent="0.25">
      <c r="B79" s="4"/>
      <c r="C79" s="5"/>
    </row>
    <row r="80" spans="2:4" x14ac:dyDescent="0.25">
      <c r="B80" s="4"/>
      <c r="C80" s="5"/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33" activePane="bottomRight" state="frozen"/>
      <selection activeCell="C4" sqref="C4"/>
      <selection pane="topRight" activeCell="C4" sqref="C4"/>
      <selection pane="bottomLeft" activeCell="C4" sqref="C4"/>
      <selection pane="bottomRight" activeCell="AB44" sqref="AB44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 x14ac:dyDescent="0.2">
      <c r="B6" s="19"/>
      <c r="E6" s="91" t="s">
        <v>12</v>
      </c>
      <c r="F6" s="92"/>
      <c r="G6" s="92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20</v>
      </c>
      <c r="M6" s="21"/>
      <c r="N6" s="21">
        <f>$H$6-COUNTIF(M10:M993,"&gt;=1")</f>
        <v>18</v>
      </c>
      <c r="O6" s="21"/>
      <c r="P6" s="21">
        <f>$H$6-COUNTIF(O10:O993,"&gt;=1")</f>
        <v>18</v>
      </c>
      <c r="Q6" s="21"/>
      <c r="R6" s="21">
        <f>$H$6-COUNTIF(Q10:Q993,"&gt;=1")</f>
        <v>15</v>
      </c>
      <c r="S6" s="21"/>
      <c r="T6" s="21">
        <f>$H$6-COUNTIF(S10:S993,"&gt;=1")</f>
        <v>14</v>
      </c>
      <c r="U6" s="21"/>
      <c r="V6" s="21">
        <f>$H$6-COUNTIF(U10:U993,"&gt;=1")</f>
        <v>12</v>
      </c>
      <c r="W6" s="21"/>
      <c r="X6" s="21">
        <f>$H$6-COUNTIF(W10:W993,"&gt;=1")</f>
        <v>7</v>
      </c>
      <c r="Y6" s="21"/>
      <c r="Z6" s="21">
        <f>$H$6-COUNTIF(Y10:Y993,"&gt;=1")</f>
        <v>7</v>
      </c>
      <c r="AA6" s="21"/>
      <c r="AB6" s="21">
        <f>$H$6-COUNTIF(AA10:AA993,"&gt;=1")</f>
        <v>7</v>
      </c>
      <c r="AC6" s="21"/>
      <c r="AD6" s="21">
        <f>$H$6-COUNTIF(AC10:AC993,"&gt;=1")</f>
        <v>4</v>
      </c>
      <c r="AE6" s="21"/>
      <c r="AF6" s="21">
        <f>$H$6-COUNTIF(AE10:AE993,"&gt;=1")</f>
        <v>2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3" t="s">
        <v>13</v>
      </c>
      <c r="F7" s="94"/>
      <c r="G7" s="95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22.05</v>
      </c>
      <c r="M7" s="23"/>
      <c r="N7" s="23">
        <f>+L7-SUM(N9:N998)</f>
        <v>19.95</v>
      </c>
      <c r="O7" s="23"/>
      <c r="P7" s="23">
        <f>+N7-SUM(P9:P998)</f>
        <v>15.75</v>
      </c>
      <c r="Q7" s="23"/>
      <c r="R7" s="23">
        <f>+P7-SUM(R9:R998)</f>
        <v>11.45</v>
      </c>
      <c r="S7" s="23"/>
      <c r="T7" s="23">
        <f>+R7-SUM(T9:T998)</f>
        <v>10.399999999999999</v>
      </c>
      <c r="U7" s="23"/>
      <c r="V7" s="23">
        <f>+T7-SUM(V9:V998)</f>
        <v>7.9499999999999984</v>
      </c>
      <c r="W7" s="23"/>
      <c r="X7" s="23">
        <f>+V7-SUM(X9:X998)</f>
        <v>6.9499999999999984</v>
      </c>
      <c r="Y7" s="23"/>
      <c r="Z7" s="23">
        <f>+X7-SUM(Z9:Z998)</f>
        <v>6.9499999999999984</v>
      </c>
      <c r="AA7" s="23"/>
      <c r="AB7" s="23">
        <f>+Z7-SUM(AB9:AB998)</f>
        <v>6.9499999999999984</v>
      </c>
      <c r="AC7" s="23"/>
      <c r="AD7" s="23">
        <f>+AB7-SUM(AD9:AD998)</f>
        <v>5.1499999999999986</v>
      </c>
      <c r="AE7" s="23"/>
      <c r="AF7" s="23">
        <f>+AD7-SUM(AF9:AF998)</f>
        <v>1.2499999999999987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 x14ac:dyDescent="0.25">
      <c r="A10" s="34" t="str">
        <f>+'Sprint Backlog'!B4</f>
        <v>US045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US045</v>
      </c>
      <c r="B11" s="99" t="str">
        <f>+'Sprint Backlog'!C5</f>
        <v>Prototipado</v>
      </c>
      <c r="C11" s="99"/>
      <c r="D11" s="99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 t="shared" ref="AC11:AC73" si="10">+IF(AA11=1,1,(AD11+SUMPRODUCT((MOD(COLUMN(J11:AB11),2)=0)*J11:AB11))/$H11)</f>
        <v>1</v>
      </c>
      <c r="AD11" s="32"/>
      <c r="AE11" s="30">
        <f t="shared" ref="AE11:AE73" si="11">+IF(AC11=1,1,(AF11+SUMPRODUCT((MOD(COLUMN(L11:AD11),2)=0)*L11:AD11))/$H11)</f>
        <v>1</v>
      </c>
      <c r="AF11" s="32"/>
      <c r="AG11" s="30">
        <f t="shared" ref="AG11:AG73" si="12">+IF(AE11=1,1,(AH11+SUMPRODUCT((MOD(COLUMN(N11:AF11),2)=0)*N11:AF11))/$H11)</f>
        <v>1</v>
      </c>
      <c r="AH11" s="32"/>
      <c r="AI11" s="77">
        <f t="shared" ref="AI11:AI73" si="13">+IF(AG11=1,1,(AJ11+SUMPRODUCT((MOD(COLUMN(P11:AH11),2)=0)*P11:AH11))/$H11)</f>
        <v>1</v>
      </c>
      <c r="AJ11" s="32"/>
      <c r="AK11" s="77">
        <f t="shared" ref="AK11:AK73" si="14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US045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52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1</v>
      </c>
      <c r="L12" s="31">
        <v>0.7</v>
      </c>
      <c r="M12" s="30">
        <f t="shared" si="2"/>
        <v>1</v>
      </c>
      <c r="N12" s="31"/>
      <c r="O12" s="30">
        <f t="shared" si="3"/>
        <v>1</v>
      </c>
      <c r="P12" s="31"/>
      <c r="Q12" s="30">
        <f t="shared" si="4"/>
        <v>1</v>
      </c>
      <c r="R12" s="31"/>
      <c r="S12" s="30">
        <f t="shared" si="5"/>
        <v>1</v>
      </c>
      <c r="T12" s="31"/>
      <c r="U12" s="30">
        <f t="shared" si="6"/>
        <v>1</v>
      </c>
      <c r="V12" s="31"/>
      <c r="W12" s="30">
        <f t="shared" si="7"/>
        <v>1</v>
      </c>
      <c r="X12" s="31"/>
      <c r="Y12" s="30">
        <f t="shared" si="8"/>
        <v>1</v>
      </c>
      <c r="Z12" s="32"/>
      <c r="AA12" s="30">
        <f t="shared" si="9"/>
        <v>1</v>
      </c>
      <c r="AB12" s="32"/>
      <c r="AC12" s="30">
        <f t="shared" si="10"/>
        <v>1</v>
      </c>
      <c r="AD12" s="32"/>
      <c r="AE12" s="30">
        <f t="shared" si="11"/>
        <v>1</v>
      </c>
      <c r="AF12" s="32"/>
      <c r="AG12" s="30">
        <f t="shared" si="12"/>
        <v>1</v>
      </c>
      <c r="AH12" s="32"/>
      <c r="AI12" s="77">
        <f t="shared" si="13"/>
        <v>1</v>
      </c>
      <c r="AJ12" s="32"/>
      <c r="AK12" s="77">
        <f t="shared" si="14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US045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52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1</v>
      </c>
      <c r="L13" s="31">
        <v>1</v>
      </c>
      <c r="M13" s="30">
        <f t="shared" si="2"/>
        <v>1</v>
      </c>
      <c r="N13" s="31"/>
      <c r="O13" s="30">
        <f t="shared" si="3"/>
        <v>1</v>
      </c>
      <c r="P13" s="31"/>
      <c r="Q13" s="30">
        <f t="shared" si="4"/>
        <v>1</v>
      </c>
      <c r="R13" s="31"/>
      <c r="S13" s="30">
        <f t="shared" si="5"/>
        <v>1</v>
      </c>
      <c r="T13" s="31"/>
      <c r="U13" s="30">
        <f t="shared" si="6"/>
        <v>1</v>
      </c>
      <c r="V13" s="31"/>
      <c r="W13" s="30">
        <f t="shared" si="7"/>
        <v>1</v>
      </c>
      <c r="X13" s="31"/>
      <c r="Y13" s="30">
        <f t="shared" si="8"/>
        <v>1</v>
      </c>
      <c r="Z13" s="32"/>
      <c r="AA13" s="30">
        <f t="shared" si="9"/>
        <v>1</v>
      </c>
      <c r="AB13" s="32"/>
      <c r="AC13" s="30">
        <f t="shared" si="10"/>
        <v>1</v>
      </c>
      <c r="AD13" s="32"/>
      <c r="AE13" s="30">
        <f t="shared" si="11"/>
        <v>1</v>
      </c>
      <c r="AF13" s="32"/>
      <c r="AG13" s="30">
        <f t="shared" si="12"/>
        <v>1</v>
      </c>
      <c r="AH13" s="32"/>
      <c r="AI13" s="77">
        <f t="shared" si="13"/>
        <v>1</v>
      </c>
      <c r="AJ13" s="32"/>
      <c r="AK13" s="77">
        <f t="shared" si="14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US045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52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1</v>
      </c>
      <c r="L14" s="31">
        <v>1</v>
      </c>
      <c r="M14" s="30">
        <f t="shared" si="2"/>
        <v>1</v>
      </c>
      <c r="N14" s="31"/>
      <c r="O14" s="30">
        <f t="shared" si="3"/>
        <v>1</v>
      </c>
      <c r="P14" s="31"/>
      <c r="Q14" s="30">
        <f t="shared" si="4"/>
        <v>1</v>
      </c>
      <c r="R14" s="31"/>
      <c r="S14" s="30">
        <f t="shared" si="5"/>
        <v>1</v>
      </c>
      <c r="T14" s="31"/>
      <c r="U14" s="30">
        <f t="shared" si="6"/>
        <v>1</v>
      </c>
      <c r="V14" s="31"/>
      <c r="W14" s="30">
        <f t="shared" si="7"/>
        <v>1</v>
      </c>
      <c r="X14" s="31"/>
      <c r="Y14" s="30">
        <f t="shared" si="8"/>
        <v>1</v>
      </c>
      <c r="Z14" s="32"/>
      <c r="AA14" s="30">
        <f t="shared" si="9"/>
        <v>1</v>
      </c>
      <c r="AB14" s="32"/>
      <c r="AC14" s="30">
        <f t="shared" si="10"/>
        <v>1</v>
      </c>
      <c r="AD14" s="32"/>
      <c r="AE14" s="30">
        <f t="shared" si="11"/>
        <v>1</v>
      </c>
      <c r="AF14" s="32"/>
      <c r="AG14" s="30">
        <f t="shared" si="12"/>
        <v>1</v>
      </c>
      <c r="AH14" s="32"/>
      <c r="AI14" s="77">
        <f t="shared" si="13"/>
        <v>1</v>
      </c>
      <c r="AJ14" s="32"/>
      <c r="AK14" s="77">
        <f t="shared" si="14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US045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52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1</v>
      </c>
      <c r="L15" s="31">
        <v>0.5</v>
      </c>
      <c r="M15" s="30">
        <f t="shared" si="2"/>
        <v>1</v>
      </c>
      <c r="N15" s="31"/>
      <c r="O15" s="30">
        <f t="shared" si="3"/>
        <v>1</v>
      </c>
      <c r="P15" s="31"/>
      <c r="Q15" s="30">
        <f t="shared" si="4"/>
        <v>1</v>
      </c>
      <c r="R15" s="31"/>
      <c r="S15" s="30">
        <f t="shared" si="5"/>
        <v>1</v>
      </c>
      <c r="T15" s="31"/>
      <c r="U15" s="30">
        <f t="shared" si="6"/>
        <v>1</v>
      </c>
      <c r="V15" s="31"/>
      <c r="W15" s="30">
        <f t="shared" si="7"/>
        <v>1</v>
      </c>
      <c r="X15" s="31"/>
      <c r="Y15" s="30">
        <f t="shared" si="8"/>
        <v>1</v>
      </c>
      <c r="Z15" s="32"/>
      <c r="AA15" s="30">
        <f t="shared" si="9"/>
        <v>1</v>
      </c>
      <c r="AB15" s="32"/>
      <c r="AC15" s="30">
        <f t="shared" si="10"/>
        <v>1</v>
      </c>
      <c r="AD15" s="32"/>
      <c r="AE15" s="30">
        <f t="shared" si="11"/>
        <v>1</v>
      </c>
      <c r="AF15" s="32"/>
      <c r="AG15" s="30">
        <f t="shared" si="12"/>
        <v>1</v>
      </c>
      <c r="AH15" s="32"/>
      <c r="AI15" s="77">
        <f t="shared" si="13"/>
        <v>1</v>
      </c>
      <c r="AJ15" s="32"/>
      <c r="AK15" s="77">
        <f t="shared" si="14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US045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52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1</v>
      </c>
      <c r="L16" s="31">
        <v>1</v>
      </c>
      <c r="M16" s="30">
        <f t="shared" si="2"/>
        <v>1</v>
      </c>
      <c r="N16" s="31"/>
      <c r="O16" s="30">
        <f t="shared" si="3"/>
        <v>1</v>
      </c>
      <c r="P16" s="31"/>
      <c r="Q16" s="30">
        <f t="shared" si="4"/>
        <v>1</v>
      </c>
      <c r="R16" s="31"/>
      <c r="S16" s="30">
        <f t="shared" si="5"/>
        <v>1</v>
      </c>
      <c r="T16" s="31"/>
      <c r="U16" s="30">
        <f t="shared" si="6"/>
        <v>1</v>
      </c>
      <c r="V16" s="31"/>
      <c r="W16" s="30">
        <f t="shared" si="7"/>
        <v>1</v>
      </c>
      <c r="X16" s="31"/>
      <c r="Y16" s="30">
        <f t="shared" si="8"/>
        <v>1</v>
      </c>
      <c r="Z16" s="32"/>
      <c r="AA16" s="30">
        <f t="shared" si="9"/>
        <v>1</v>
      </c>
      <c r="AB16" s="32"/>
      <c r="AC16" s="30">
        <f t="shared" si="10"/>
        <v>1</v>
      </c>
      <c r="AD16" s="32"/>
      <c r="AE16" s="30">
        <f t="shared" si="11"/>
        <v>1</v>
      </c>
      <c r="AF16" s="32"/>
      <c r="AG16" s="30">
        <f t="shared" si="12"/>
        <v>1</v>
      </c>
      <c r="AH16" s="32"/>
      <c r="AI16" s="77">
        <f t="shared" si="13"/>
        <v>1</v>
      </c>
      <c r="AJ16" s="32"/>
      <c r="AK16" s="77">
        <f t="shared" si="14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US055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 t="shared" si="10"/>
        <v>1</v>
      </c>
      <c r="AD17" s="32"/>
      <c r="AE17" s="30">
        <f t="shared" si="11"/>
        <v>1</v>
      </c>
      <c r="AF17" s="32"/>
      <c r="AG17" s="30">
        <f t="shared" si="12"/>
        <v>1</v>
      </c>
      <c r="AH17" s="32"/>
      <c r="AI17" s="77">
        <f t="shared" si="13"/>
        <v>1</v>
      </c>
      <c r="AJ17" s="32"/>
      <c r="AK17" s="77">
        <f t="shared" si="14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US055</v>
      </c>
      <c r="B18" s="99" t="str">
        <f>+'Sprint Backlog'!C12</f>
        <v>Prototipado</v>
      </c>
      <c r="C18" s="99"/>
      <c r="D18" s="99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 t="shared" si="10"/>
        <v>1</v>
      </c>
      <c r="AD18" s="32"/>
      <c r="AE18" s="30">
        <f t="shared" si="11"/>
        <v>1</v>
      </c>
      <c r="AF18" s="32"/>
      <c r="AG18" s="30">
        <f t="shared" si="12"/>
        <v>1</v>
      </c>
      <c r="AH18" s="32"/>
      <c r="AI18" s="77">
        <f t="shared" si="13"/>
        <v>1</v>
      </c>
      <c r="AJ18" s="32"/>
      <c r="AK18" s="77">
        <f t="shared" si="14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US055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52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0.25714285714285717</v>
      </c>
      <c r="N19" s="31">
        <v>0.45</v>
      </c>
      <c r="O19" s="30">
        <f t="shared" si="3"/>
        <v>0.51428571428571435</v>
      </c>
      <c r="P19" s="31">
        <v>0.45</v>
      </c>
      <c r="Q19" s="30">
        <f t="shared" si="4"/>
        <v>0.68571428571428572</v>
      </c>
      <c r="R19" s="31">
        <v>0.3</v>
      </c>
      <c r="S19" s="30">
        <f t="shared" si="5"/>
        <v>0.79999999999999993</v>
      </c>
      <c r="T19" s="31">
        <v>0.2</v>
      </c>
      <c r="U19" s="30">
        <f t="shared" si="6"/>
        <v>0.88571428571428557</v>
      </c>
      <c r="V19" s="31">
        <v>0.15</v>
      </c>
      <c r="W19" s="30">
        <f t="shared" si="7"/>
        <v>0.99999999999999989</v>
      </c>
      <c r="X19" s="31">
        <v>0.2</v>
      </c>
      <c r="Y19" s="30">
        <f t="shared" si="8"/>
        <v>1</v>
      </c>
      <c r="Z19" s="32"/>
      <c r="AA19" s="30">
        <f t="shared" si="9"/>
        <v>1</v>
      </c>
      <c r="AB19" s="32"/>
      <c r="AC19" s="30">
        <f t="shared" si="10"/>
        <v>1</v>
      </c>
      <c r="AD19" s="32"/>
      <c r="AE19" s="30">
        <f t="shared" si="11"/>
        <v>1</v>
      </c>
      <c r="AF19" s="32"/>
      <c r="AG19" s="30">
        <f t="shared" si="12"/>
        <v>1</v>
      </c>
      <c r="AH19" s="32"/>
      <c r="AI19" s="77">
        <f t="shared" si="13"/>
        <v>1</v>
      </c>
      <c r="AJ19" s="32"/>
      <c r="AK19" s="77">
        <f t="shared" si="14"/>
        <v>1</v>
      </c>
      <c r="AL19" s="32"/>
      <c r="AM19" s="77">
        <f>+IF(AK19=1,1,(#REF!+SUMPRODUCT((MOD(COLUMN(T19:AL19),2)=0)*T19:AL19))/$H19)</f>
        <v>1</v>
      </c>
    </row>
    <row r="20" spans="1:45" x14ac:dyDescent="0.25">
      <c r="A20" s="34" t="str">
        <f>+'Sprint Backlog'!B14</f>
        <v>US055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52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0.24324324324324323</v>
      </c>
      <c r="N20" s="31">
        <v>0.45</v>
      </c>
      <c r="O20" s="30">
        <f t="shared" si="3"/>
        <v>0.48648648648648646</v>
      </c>
      <c r="P20" s="31">
        <v>0.45</v>
      </c>
      <c r="Q20" s="30">
        <f t="shared" si="4"/>
        <v>0.64864864864864857</v>
      </c>
      <c r="R20" s="31">
        <v>0.3</v>
      </c>
      <c r="S20" s="30">
        <f t="shared" si="5"/>
        <v>0.75675675675675669</v>
      </c>
      <c r="T20" s="31">
        <v>0.2</v>
      </c>
      <c r="U20" s="30">
        <f t="shared" si="6"/>
        <v>0.83783783783783772</v>
      </c>
      <c r="V20" s="31">
        <v>0.15</v>
      </c>
      <c r="W20" s="30">
        <f t="shared" si="7"/>
        <v>0.99999999999999989</v>
      </c>
      <c r="X20" s="31">
        <v>0.3</v>
      </c>
      <c r="Y20" s="30">
        <f t="shared" si="8"/>
        <v>1</v>
      </c>
      <c r="Z20" s="32"/>
      <c r="AA20" s="30">
        <f t="shared" si="9"/>
        <v>1</v>
      </c>
      <c r="AB20" s="32"/>
      <c r="AC20" s="30">
        <f t="shared" si="10"/>
        <v>1</v>
      </c>
      <c r="AD20" s="32"/>
      <c r="AE20" s="30">
        <f t="shared" si="11"/>
        <v>1</v>
      </c>
      <c r="AF20" s="32"/>
      <c r="AG20" s="30">
        <f t="shared" si="12"/>
        <v>1</v>
      </c>
      <c r="AH20" s="32"/>
      <c r="AI20" s="77">
        <f t="shared" si="13"/>
        <v>1</v>
      </c>
      <c r="AJ20" s="32"/>
      <c r="AK20" s="77">
        <f t="shared" si="14"/>
        <v>1</v>
      </c>
      <c r="AL20" s="32"/>
      <c r="AM20" s="77">
        <f>+IF(AK20=1,1,(#REF!+SUMPRODUCT((MOD(COLUMN(T20:AL20),2)=0)*T20:AL20))/$H20)</f>
        <v>1</v>
      </c>
    </row>
    <row r="21" spans="1:45" x14ac:dyDescent="0.25">
      <c r="A21" s="34" t="str">
        <f>+'Sprint Backlog'!B15</f>
        <v>US055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52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0.22500000000000001</v>
      </c>
      <c r="N21" s="31">
        <v>0.45</v>
      </c>
      <c r="O21" s="30">
        <f t="shared" si="3"/>
        <v>0.45</v>
      </c>
      <c r="P21" s="31">
        <v>0.45</v>
      </c>
      <c r="Q21" s="30">
        <f t="shared" si="4"/>
        <v>0.6</v>
      </c>
      <c r="R21" s="31">
        <v>0.3</v>
      </c>
      <c r="S21" s="30">
        <f t="shared" si="5"/>
        <v>0.7</v>
      </c>
      <c r="T21" s="31">
        <v>0.2</v>
      </c>
      <c r="U21" s="30">
        <f t="shared" si="6"/>
        <v>0.82499999999999996</v>
      </c>
      <c r="V21" s="31">
        <v>0.25</v>
      </c>
      <c r="W21" s="30">
        <f t="shared" si="7"/>
        <v>1</v>
      </c>
      <c r="X21" s="31">
        <v>0.35</v>
      </c>
      <c r="Y21" s="30">
        <f t="shared" si="8"/>
        <v>1</v>
      </c>
      <c r="Z21" s="32"/>
      <c r="AA21" s="30">
        <f t="shared" si="9"/>
        <v>1</v>
      </c>
      <c r="AB21" s="32"/>
      <c r="AC21" s="30">
        <f t="shared" si="10"/>
        <v>1</v>
      </c>
      <c r="AD21" s="32"/>
      <c r="AE21" s="30">
        <f t="shared" si="11"/>
        <v>1</v>
      </c>
      <c r="AF21" s="32"/>
      <c r="AG21" s="30">
        <f t="shared" si="12"/>
        <v>1</v>
      </c>
      <c r="AH21" s="32"/>
      <c r="AI21" s="77">
        <f t="shared" si="13"/>
        <v>1</v>
      </c>
      <c r="AJ21" s="32"/>
      <c r="AK21" s="77">
        <f t="shared" si="14"/>
        <v>1</v>
      </c>
      <c r="AL21" s="32"/>
      <c r="AM21" s="77">
        <f>+IF(AK21=1,1,(#REF!+SUMPRODUCT((MOD(COLUMN(T21:AL21),2)=0)*T21:AL21))/$H21)</f>
        <v>1</v>
      </c>
    </row>
    <row r="22" spans="1:45" x14ac:dyDescent="0.25">
      <c r="A22" s="34" t="str">
        <f>+'Sprint Backlog'!B16</f>
        <v>US055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52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0.3</v>
      </c>
      <c r="N22" s="31">
        <v>0.45</v>
      </c>
      <c r="O22" s="30">
        <f t="shared" si="3"/>
        <v>0.6</v>
      </c>
      <c r="P22" s="31">
        <v>0.45</v>
      </c>
      <c r="Q22" s="30">
        <f t="shared" si="4"/>
        <v>0.79999999999999993</v>
      </c>
      <c r="R22" s="31">
        <v>0.3</v>
      </c>
      <c r="S22" s="30">
        <f t="shared" si="5"/>
        <v>0.8666666666666667</v>
      </c>
      <c r="T22" s="31">
        <v>0.1</v>
      </c>
      <c r="U22" s="30">
        <f t="shared" si="6"/>
        <v>0.96666666666666667</v>
      </c>
      <c r="V22" s="31">
        <v>0.15</v>
      </c>
      <c r="W22" s="30">
        <f t="shared" si="7"/>
        <v>1</v>
      </c>
      <c r="X22" s="31">
        <v>0.05</v>
      </c>
      <c r="Y22" s="30">
        <f t="shared" si="8"/>
        <v>1</v>
      </c>
      <c r="Z22" s="32"/>
      <c r="AA22" s="30">
        <f t="shared" si="9"/>
        <v>1</v>
      </c>
      <c r="AB22" s="32"/>
      <c r="AC22" s="30">
        <f t="shared" si="10"/>
        <v>1</v>
      </c>
      <c r="AD22" s="32"/>
      <c r="AE22" s="30">
        <f t="shared" si="11"/>
        <v>1</v>
      </c>
      <c r="AF22" s="32"/>
      <c r="AG22" s="30">
        <f t="shared" si="12"/>
        <v>1</v>
      </c>
      <c r="AH22" s="32"/>
      <c r="AI22" s="77">
        <f t="shared" si="13"/>
        <v>1</v>
      </c>
      <c r="AJ22" s="32"/>
      <c r="AK22" s="77">
        <f t="shared" si="14"/>
        <v>1</v>
      </c>
      <c r="AL22" s="32"/>
      <c r="AM22" s="77">
        <f>+IF(AK22=1,1,(#REF!+SUMPRODUCT((MOD(COLUMN(T22:AL22),2)=0)*T22:AL22))/$H22)</f>
        <v>1</v>
      </c>
    </row>
    <row r="23" spans="1:45" x14ac:dyDescent="0.25">
      <c r="A23" s="34" t="str">
        <f>+'Sprint Backlog'!B17</f>
        <v>US055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52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0.33333333333333331</v>
      </c>
      <c r="N23" s="31">
        <v>0.3</v>
      </c>
      <c r="O23" s="30">
        <f t="shared" si="3"/>
        <v>0.49999999999999994</v>
      </c>
      <c r="P23" s="31">
        <v>0.15</v>
      </c>
      <c r="Q23" s="30">
        <f t="shared" si="4"/>
        <v>0.61111111111111105</v>
      </c>
      <c r="R23" s="31">
        <v>0.1</v>
      </c>
      <c r="S23" s="30">
        <f t="shared" si="5"/>
        <v>0.61111111111111105</v>
      </c>
      <c r="T23" s="31"/>
      <c r="U23" s="30">
        <f t="shared" si="6"/>
        <v>0.88888888888888884</v>
      </c>
      <c r="V23" s="31">
        <v>0.25</v>
      </c>
      <c r="W23" s="30">
        <f t="shared" si="7"/>
        <v>0.99999999999999989</v>
      </c>
      <c r="X23" s="31">
        <v>0.1</v>
      </c>
      <c r="Y23" s="30">
        <f t="shared" si="8"/>
        <v>1</v>
      </c>
      <c r="Z23" s="32"/>
      <c r="AA23" s="30">
        <f t="shared" si="9"/>
        <v>1</v>
      </c>
      <c r="AB23" s="32"/>
      <c r="AC23" s="30">
        <f t="shared" si="10"/>
        <v>1</v>
      </c>
      <c r="AD23" s="32"/>
      <c r="AE23" s="30">
        <f t="shared" si="11"/>
        <v>1</v>
      </c>
      <c r="AF23" s="32"/>
      <c r="AG23" s="30">
        <f t="shared" si="12"/>
        <v>1</v>
      </c>
      <c r="AH23" s="32"/>
      <c r="AI23" s="77">
        <f t="shared" si="13"/>
        <v>1</v>
      </c>
      <c r="AJ23" s="32"/>
      <c r="AK23" s="77">
        <f t="shared" si="14"/>
        <v>1</v>
      </c>
      <c r="AL23" s="32"/>
      <c r="AM23" s="77">
        <f>+IF(AK23=1,1,(#REF!+SUMPRODUCT((MOD(COLUMN(T23:AL23),2)=0)*T23:AL23))/$H23)</f>
        <v>1</v>
      </c>
    </row>
    <row r="24" spans="1:45" x14ac:dyDescent="0.25">
      <c r="A24" s="34" t="str">
        <f>+'Sprint Backlog'!B18</f>
        <v>US051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52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1</v>
      </c>
      <c r="L24" s="31">
        <v>0.5</v>
      </c>
      <c r="M24" s="30">
        <f t="shared" si="2"/>
        <v>1</v>
      </c>
      <c r="N24" s="31"/>
      <c r="O24" s="30">
        <f t="shared" si="3"/>
        <v>1</v>
      </c>
      <c r="P24" s="31"/>
      <c r="Q24" s="30">
        <f t="shared" si="4"/>
        <v>1</v>
      </c>
      <c r="R24" s="31"/>
      <c r="S24" s="30">
        <f t="shared" si="5"/>
        <v>1</v>
      </c>
      <c r="T24" s="31"/>
      <c r="U24" s="30">
        <f t="shared" si="6"/>
        <v>1</v>
      </c>
      <c r="V24" s="31"/>
      <c r="W24" s="30">
        <f t="shared" si="7"/>
        <v>1</v>
      </c>
      <c r="X24" s="31"/>
      <c r="Y24" s="30">
        <f t="shared" si="8"/>
        <v>1</v>
      </c>
      <c r="Z24" s="32"/>
      <c r="AA24" s="30">
        <f t="shared" si="9"/>
        <v>1</v>
      </c>
      <c r="AB24" s="32"/>
      <c r="AC24" s="30">
        <f t="shared" si="10"/>
        <v>1</v>
      </c>
      <c r="AD24" s="32"/>
      <c r="AE24" s="30">
        <f t="shared" si="11"/>
        <v>1</v>
      </c>
      <c r="AF24" s="32"/>
      <c r="AG24" s="30">
        <f t="shared" si="12"/>
        <v>1</v>
      </c>
      <c r="AH24" s="32"/>
      <c r="AI24" s="77">
        <f t="shared" si="13"/>
        <v>1</v>
      </c>
      <c r="AJ24" s="32"/>
      <c r="AK24" s="77">
        <f t="shared" si="14"/>
        <v>1</v>
      </c>
      <c r="AL24" s="32"/>
      <c r="AM24" s="77">
        <f>+IF(AK24=1,1,(#REF!+SUMPRODUCT((MOD(COLUMN(T24:AL24),2)=0)*T24:AL24))/$H24)</f>
        <v>1</v>
      </c>
    </row>
    <row r="25" spans="1:45" x14ac:dyDescent="0.25">
      <c r="A25" s="34" t="str">
        <f>+'Sprint Backlog'!B19</f>
        <v>US051</v>
      </c>
      <c r="B25" s="99" t="str">
        <f>+'Sprint Backlog'!C19</f>
        <v>Prototipado</v>
      </c>
      <c r="C25" s="99"/>
      <c r="D25" s="99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 t="shared" si="10"/>
        <v>1</v>
      </c>
      <c r="AD25" s="32"/>
      <c r="AE25" s="30">
        <f t="shared" si="11"/>
        <v>1</v>
      </c>
      <c r="AF25" s="32"/>
      <c r="AG25" s="30">
        <f t="shared" si="12"/>
        <v>1</v>
      </c>
      <c r="AH25" s="32"/>
      <c r="AI25" s="77">
        <f t="shared" si="13"/>
        <v>1</v>
      </c>
      <c r="AJ25" s="32"/>
      <c r="AK25" s="77">
        <f t="shared" si="14"/>
        <v>1</v>
      </c>
      <c r="AL25" s="32"/>
      <c r="AM25" s="77">
        <f>+IF(AK25=1,1,(#REF!+SUMPRODUCT((MOD(COLUMN(T25:AL25),2)=0)*T25:AL25))/$H25)</f>
        <v>1</v>
      </c>
    </row>
    <row r="26" spans="1:45" x14ac:dyDescent="0.25">
      <c r="A26" s="34" t="str">
        <f>+'Sprint Backlog'!B20</f>
        <v>US051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52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1</v>
      </c>
      <c r="L26" s="31">
        <v>0.5</v>
      </c>
      <c r="M26" s="30">
        <f t="shared" si="2"/>
        <v>1</v>
      </c>
      <c r="N26" s="31"/>
      <c r="O26" s="30">
        <f t="shared" si="3"/>
        <v>1</v>
      </c>
      <c r="P26" s="31"/>
      <c r="Q26" s="30">
        <f t="shared" si="4"/>
        <v>1</v>
      </c>
      <c r="R26" s="31"/>
      <c r="S26" s="30">
        <f t="shared" si="5"/>
        <v>1</v>
      </c>
      <c r="T26" s="31"/>
      <c r="U26" s="30">
        <f t="shared" si="6"/>
        <v>1</v>
      </c>
      <c r="V26" s="31"/>
      <c r="W26" s="30">
        <f t="shared" si="7"/>
        <v>1</v>
      </c>
      <c r="X26" s="31"/>
      <c r="Y26" s="30">
        <f t="shared" si="8"/>
        <v>1</v>
      </c>
      <c r="Z26" s="32"/>
      <c r="AA26" s="30">
        <f t="shared" si="9"/>
        <v>1</v>
      </c>
      <c r="AB26" s="32"/>
      <c r="AC26" s="30">
        <f t="shared" si="10"/>
        <v>1</v>
      </c>
      <c r="AD26" s="32"/>
      <c r="AE26" s="30">
        <f t="shared" si="11"/>
        <v>1</v>
      </c>
      <c r="AF26" s="32"/>
      <c r="AG26" s="30">
        <f t="shared" si="12"/>
        <v>1</v>
      </c>
      <c r="AH26" s="32"/>
      <c r="AI26" s="77">
        <f t="shared" si="13"/>
        <v>1</v>
      </c>
      <c r="AJ26" s="32"/>
      <c r="AK26" s="77">
        <f t="shared" si="14"/>
        <v>1</v>
      </c>
      <c r="AL26" s="32"/>
      <c r="AM26" s="77">
        <f>+IF(AK26=1,1,(#REF!+SUMPRODUCT((MOD(COLUMN(T26:AL26),2)=0)*T26:AL26))/$H26)</f>
        <v>1</v>
      </c>
    </row>
    <row r="27" spans="1:45" x14ac:dyDescent="0.25">
      <c r="A27" s="34" t="str">
        <f>+'Sprint Backlog'!B21</f>
        <v>US051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52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>+IF(K27=1,1,SUM(J27,L27,P27)/$H27)</f>
        <v>1</v>
      </c>
      <c r="O27" s="30">
        <f>+IF(M27=1,1,SUM(J27,L27,P27,#REF!)/$H27)</f>
        <v>1</v>
      </c>
      <c r="P27" s="31">
        <v>1.25</v>
      </c>
      <c r="Q27" s="30">
        <f>+IF(O27=1,1,SUM(J27,L27,P27,#REF!,R27)/$H27)</f>
        <v>1</v>
      </c>
      <c r="R27" s="31"/>
      <c r="S27" s="30">
        <f>+IF(Q27=1,1,SUM(J27,L27,P27,#REF!,R27,T27)/$H27)</f>
        <v>1</v>
      </c>
      <c r="T27" s="31"/>
      <c r="U27" s="30">
        <f>+IF(S27=1,1,SUM(J27,L27,P27,#REF!,R27,T27,V27)/$H27)</f>
        <v>1</v>
      </c>
      <c r="V27" s="31"/>
      <c r="W27" s="30">
        <f t="shared" si="7"/>
        <v>1</v>
      </c>
      <c r="X27" s="31"/>
      <c r="Y27" s="30">
        <f t="shared" si="8"/>
        <v>1</v>
      </c>
      <c r="Z27" s="32"/>
      <c r="AA27" s="30">
        <f t="shared" si="9"/>
        <v>1</v>
      </c>
      <c r="AB27" s="32"/>
      <c r="AC27" s="30">
        <f t="shared" si="10"/>
        <v>1</v>
      </c>
      <c r="AD27" s="32"/>
      <c r="AE27" s="30">
        <f t="shared" si="11"/>
        <v>1</v>
      </c>
      <c r="AF27" s="32"/>
      <c r="AG27" s="30">
        <f>+IF(AE27=1,1,(AH27+SUMPRODUCT((MOD(COLUMN(O27:AF27),2)=0)*O27:AF27))/$H27)</f>
        <v>1</v>
      </c>
      <c r="AH27" s="32"/>
      <c r="AI27" s="77">
        <f>+IF(AG27=1,1,(AJ27+SUMPRODUCT((MOD(COLUMN(P27:AH27),2)=0)*P27:AH27))/$H27)</f>
        <v>1</v>
      </c>
      <c r="AJ27" s="32"/>
      <c r="AK27" s="77">
        <f t="shared" si="14"/>
        <v>1</v>
      </c>
      <c r="AL27" s="32"/>
      <c r="AM27" s="77">
        <f>+IF(AK27=1,1,(#REF!+SUMPRODUCT((MOD(COLUMN(T27:AL27),2)=0)*T27:AL27))/$H27)</f>
        <v>1</v>
      </c>
    </row>
    <row r="28" spans="1:45" x14ac:dyDescent="0.25">
      <c r="A28" s="34" t="str">
        <f>+'Sprint Backlog'!B22</f>
        <v>US051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52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>+IF(K28=1,1,SUM(J28,L28,P28)/$H28)</f>
        <v>1</v>
      </c>
      <c r="O28" s="30">
        <f>+IF(M28=1,1,SUM(J28,L28,P28,#REF!)/$H28)</f>
        <v>1</v>
      </c>
      <c r="P28" s="31">
        <v>1</v>
      </c>
      <c r="Q28" s="30">
        <f>+IF(O28=1,1,SUM(J28,L28,P28,#REF!,R28)/$H28)</f>
        <v>1</v>
      </c>
      <c r="R28" s="31"/>
      <c r="S28" s="30">
        <f>+IF(Q28=1,1,SUM(J28,L28,P28,#REF!,R28,T28)/$H28)</f>
        <v>1</v>
      </c>
      <c r="T28" s="31"/>
      <c r="U28" s="30">
        <f>+IF(S28=1,1,SUM(J28,L28,P28,#REF!,R28,T28,V28)/$H28)</f>
        <v>1</v>
      </c>
      <c r="V28" s="31"/>
      <c r="W28" s="30">
        <f t="shared" si="7"/>
        <v>1</v>
      </c>
      <c r="X28" s="31"/>
      <c r="Y28" s="30">
        <f t="shared" si="8"/>
        <v>1</v>
      </c>
      <c r="Z28" s="32"/>
      <c r="AA28" s="30">
        <f t="shared" si="9"/>
        <v>1</v>
      </c>
      <c r="AB28" s="32"/>
      <c r="AC28" s="30">
        <f t="shared" si="10"/>
        <v>1</v>
      </c>
      <c r="AD28" s="32"/>
      <c r="AE28" s="30">
        <f t="shared" si="11"/>
        <v>1</v>
      </c>
      <c r="AF28" s="32"/>
      <c r="AG28" s="30">
        <f>+IF(AE28=1,1,(AH28+SUMPRODUCT((MOD(COLUMN(O28:AF28),2)=0)*O28:AF28))/$H28)</f>
        <v>1</v>
      </c>
      <c r="AH28" s="32"/>
      <c r="AI28" s="77">
        <f>+IF(AG28=1,1,(AJ28+SUMPRODUCT((MOD(COLUMN(P28:AH28),2)=0)*P28:AH28))/$H28)</f>
        <v>1</v>
      </c>
      <c r="AJ28" s="32"/>
      <c r="AK28" s="77">
        <f t="shared" si="14"/>
        <v>1</v>
      </c>
      <c r="AL28" s="32"/>
      <c r="AM28" s="77">
        <f>+IF(AK28=1,1,(#REF!+SUMPRODUCT((MOD(COLUMN(T28:AL28),2)=0)*T28:AL28))/$H28)</f>
        <v>1</v>
      </c>
    </row>
    <row r="29" spans="1:45" x14ac:dyDescent="0.25">
      <c r="A29" s="34" t="str">
        <f>+'Sprint Backlog'!B23</f>
        <v>US051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52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1</v>
      </c>
      <c r="R29" s="31">
        <v>1.25</v>
      </c>
      <c r="S29" s="30">
        <f t="shared" si="5"/>
        <v>1</v>
      </c>
      <c r="T29" s="31"/>
      <c r="U29" s="30">
        <f t="shared" si="6"/>
        <v>1</v>
      </c>
      <c r="V29" s="31"/>
      <c r="W29" s="30">
        <f t="shared" si="7"/>
        <v>1</v>
      </c>
      <c r="X29" s="31"/>
      <c r="Y29" s="30">
        <f t="shared" si="8"/>
        <v>1</v>
      </c>
      <c r="Z29" s="32"/>
      <c r="AA29" s="30">
        <f t="shared" si="9"/>
        <v>1</v>
      </c>
      <c r="AB29" s="32"/>
      <c r="AC29" s="30">
        <f t="shared" si="10"/>
        <v>1</v>
      </c>
      <c r="AD29" s="32"/>
      <c r="AE29" s="30">
        <f t="shared" si="11"/>
        <v>1</v>
      </c>
      <c r="AF29" s="32"/>
      <c r="AG29" s="30">
        <f t="shared" si="12"/>
        <v>1</v>
      </c>
      <c r="AH29" s="32"/>
      <c r="AI29" s="77">
        <f t="shared" si="13"/>
        <v>1</v>
      </c>
      <c r="AJ29" s="32"/>
      <c r="AK29" s="77">
        <f t="shared" si="14"/>
        <v>1</v>
      </c>
      <c r="AL29" s="32"/>
      <c r="AM29" s="77">
        <f>+IF(AK29=1,1,(#REF!+SUMPRODUCT((MOD(COLUMN(T29:AL29),2)=0)*T29:AL29))/$H29)</f>
        <v>1</v>
      </c>
    </row>
    <row r="30" spans="1:45" x14ac:dyDescent="0.25">
      <c r="A30" s="34" t="str">
        <f>+'Sprint Backlog'!B24</f>
        <v>US051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52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1</v>
      </c>
      <c r="R30" s="31">
        <v>1</v>
      </c>
      <c r="S30" s="30">
        <f t="shared" si="5"/>
        <v>1</v>
      </c>
      <c r="T30" s="31"/>
      <c r="U30" s="30">
        <f t="shared" si="6"/>
        <v>1</v>
      </c>
      <c r="V30" s="31"/>
      <c r="W30" s="30">
        <f t="shared" si="7"/>
        <v>1</v>
      </c>
      <c r="X30" s="31"/>
      <c r="Y30" s="30">
        <f t="shared" si="8"/>
        <v>1</v>
      </c>
      <c r="Z30" s="32"/>
      <c r="AA30" s="30">
        <f t="shared" si="9"/>
        <v>1</v>
      </c>
      <c r="AB30" s="32"/>
      <c r="AC30" s="30">
        <f t="shared" si="10"/>
        <v>1</v>
      </c>
      <c r="AD30" s="32"/>
      <c r="AE30" s="30">
        <f t="shared" si="11"/>
        <v>1</v>
      </c>
      <c r="AF30" s="32"/>
      <c r="AG30" s="30">
        <f t="shared" si="12"/>
        <v>1</v>
      </c>
      <c r="AH30" s="32"/>
      <c r="AI30" s="77">
        <f t="shared" si="13"/>
        <v>1</v>
      </c>
      <c r="AJ30" s="32"/>
      <c r="AK30" s="77">
        <f t="shared" si="14"/>
        <v>1</v>
      </c>
      <c r="AL30" s="32"/>
      <c r="AM30" s="77">
        <f>+IF(AK30=1,1,(#REF!+SUMPRODUCT((MOD(COLUMN(T30:AL30),2)=0)*T30:AL30))/$H30)</f>
        <v>1</v>
      </c>
    </row>
    <row r="31" spans="1:45" x14ac:dyDescent="0.25">
      <c r="A31" s="34" t="str">
        <f>+'Sprint Backlog'!B25</f>
        <v>US052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52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1</v>
      </c>
      <c r="T31" s="31">
        <v>0.35</v>
      </c>
      <c r="U31" s="30">
        <f t="shared" si="6"/>
        <v>1</v>
      </c>
      <c r="V31" s="31"/>
      <c r="W31" s="30">
        <f t="shared" si="7"/>
        <v>1</v>
      </c>
      <c r="X31" s="31"/>
      <c r="Y31" s="30">
        <f t="shared" si="8"/>
        <v>1</v>
      </c>
      <c r="Z31" s="32"/>
      <c r="AA31" s="30">
        <f t="shared" si="9"/>
        <v>1</v>
      </c>
      <c r="AB31" s="32"/>
      <c r="AC31" s="30">
        <f t="shared" si="10"/>
        <v>1</v>
      </c>
      <c r="AD31" s="32"/>
      <c r="AE31" s="30">
        <f t="shared" si="11"/>
        <v>1</v>
      </c>
      <c r="AF31" s="32"/>
      <c r="AG31" s="30">
        <f t="shared" si="12"/>
        <v>1</v>
      </c>
      <c r="AH31" s="32"/>
      <c r="AI31" s="77">
        <f t="shared" si="13"/>
        <v>1</v>
      </c>
      <c r="AJ31" s="32"/>
      <c r="AK31" s="77">
        <f t="shared" si="14"/>
        <v>1</v>
      </c>
      <c r="AL31" s="32"/>
      <c r="AM31" s="77">
        <f>+IF(AK31=1,1,(#REF!+SUMPRODUCT((MOD(COLUMN(T31:AL31),2)=0)*T31:AL31))/$H31)</f>
        <v>1</v>
      </c>
    </row>
    <row r="32" spans="1:45" x14ac:dyDescent="0.25">
      <c r="A32" s="34" t="str">
        <f>+'Sprint Backlog'!B26</f>
        <v>US052</v>
      </c>
      <c r="B32" s="99" t="str">
        <f>+'Sprint Backlog'!C26</f>
        <v>Prototipado</v>
      </c>
      <c r="C32" s="99"/>
      <c r="D32" s="99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 t="shared" si="10"/>
        <v>1</v>
      </c>
      <c r="AD32" s="32"/>
      <c r="AE32" s="30">
        <f t="shared" si="11"/>
        <v>1</v>
      </c>
      <c r="AF32" s="32"/>
      <c r="AG32" s="30">
        <f t="shared" si="12"/>
        <v>1</v>
      </c>
      <c r="AH32" s="32"/>
      <c r="AI32" s="77">
        <f t="shared" si="13"/>
        <v>1</v>
      </c>
      <c r="AJ32" s="32"/>
      <c r="AK32" s="77">
        <f t="shared" si="14"/>
        <v>1</v>
      </c>
      <c r="AL32" s="32"/>
      <c r="AM32" s="77">
        <f>+IF(AK32=1,1,(#REF!+SUMPRODUCT((MOD(COLUMN(T32:AL32),2)=0)*T32:AL32))/$H32)</f>
        <v>1</v>
      </c>
    </row>
    <row r="33" spans="1:39" x14ac:dyDescent="0.25">
      <c r="A33" s="34" t="str">
        <f>+'Sprint Backlog'!B27</f>
        <v>US052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52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1</v>
      </c>
      <c r="R33" s="31">
        <v>0.75</v>
      </c>
      <c r="S33" s="30">
        <f t="shared" si="5"/>
        <v>1</v>
      </c>
      <c r="T33" s="31"/>
      <c r="U33" s="30">
        <f t="shared" si="6"/>
        <v>1</v>
      </c>
      <c r="V33" s="31"/>
      <c r="W33" s="30">
        <f t="shared" si="7"/>
        <v>1</v>
      </c>
      <c r="X33" s="31"/>
      <c r="Y33" s="30">
        <f t="shared" si="8"/>
        <v>1</v>
      </c>
      <c r="Z33" s="32"/>
      <c r="AA33" s="30">
        <f t="shared" si="9"/>
        <v>1</v>
      </c>
      <c r="AB33" s="32"/>
      <c r="AC33" s="30">
        <f t="shared" si="10"/>
        <v>1</v>
      </c>
      <c r="AD33" s="32"/>
      <c r="AE33" s="30">
        <f t="shared" si="11"/>
        <v>1</v>
      </c>
      <c r="AF33" s="32"/>
      <c r="AG33" s="30">
        <f t="shared" si="12"/>
        <v>1</v>
      </c>
      <c r="AH33" s="32"/>
      <c r="AI33" s="77">
        <f t="shared" si="13"/>
        <v>1</v>
      </c>
      <c r="AJ33" s="32"/>
      <c r="AK33" s="77">
        <f t="shared" si="14"/>
        <v>1</v>
      </c>
      <c r="AL33" s="32"/>
      <c r="AM33" s="77">
        <f>+IF(AK33=1,1,(#REF!+SUMPRODUCT((MOD(COLUMN(T33:AL33),2)=0)*T33:AL33))/$H33)</f>
        <v>1</v>
      </c>
    </row>
    <row r="34" spans="1:39" x14ac:dyDescent="0.25">
      <c r="A34" s="34" t="str">
        <f>+'Sprint Backlog'!B28</f>
        <v>US052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52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1</v>
      </c>
      <c r="V34" s="31">
        <v>0.75</v>
      </c>
      <c r="W34" s="30">
        <f t="shared" si="7"/>
        <v>1</v>
      </c>
      <c r="X34" s="31"/>
      <c r="Y34" s="30">
        <f t="shared" si="8"/>
        <v>1</v>
      </c>
      <c r="Z34" s="32"/>
      <c r="AA34" s="30">
        <f t="shared" si="9"/>
        <v>1</v>
      </c>
      <c r="AB34" s="32"/>
      <c r="AC34" s="30">
        <f t="shared" si="10"/>
        <v>1</v>
      </c>
      <c r="AD34" s="32"/>
      <c r="AE34" s="30">
        <f t="shared" si="11"/>
        <v>1</v>
      </c>
      <c r="AF34" s="32"/>
      <c r="AG34" s="30">
        <f t="shared" si="12"/>
        <v>1</v>
      </c>
      <c r="AH34" s="32"/>
      <c r="AI34" s="77">
        <f t="shared" si="13"/>
        <v>1</v>
      </c>
      <c r="AJ34" s="32"/>
      <c r="AK34" s="77">
        <f t="shared" si="14"/>
        <v>1</v>
      </c>
      <c r="AL34" s="32"/>
      <c r="AM34" s="77">
        <f>+IF(AK34=1,1,(#REF!+SUMPRODUCT((MOD(COLUMN(T34:AL34),2)=0)*T34:AL34))/$H34)</f>
        <v>1</v>
      </c>
    </row>
    <row r="35" spans="1:39" x14ac:dyDescent="0.25">
      <c r="A35" s="34" t="str">
        <f>+'Sprint Backlog'!B29</f>
        <v>US052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52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1</v>
      </c>
      <c r="V35" s="31">
        <v>0.75</v>
      </c>
      <c r="W35" s="30">
        <f t="shared" si="7"/>
        <v>1</v>
      </c>
      <c r="X35" s="31"/>
      <c r="Y35" s="30">
        <f t="shared" si="8"/>
        <v>1</v>
      </c>
      <c r="Z35" s="32"/>
      <c r="AA35" s="30">
        <f t="shared" si="9"/>
        <v>1</v>
      </c>
      <c r="AB35" s="32"/>
      <c r="AC35" s="30">
        <f t="shared" si="10"/>
        <v>1</v>
      </c>
      <c r="AD35" s="32"/>
      <c r="AE35" s="30">
        <f t="shared" si="11"/>
        <v>1</v>
      </c>
      <c r="AF35" s="32"/>
      <c r="AG35" s="30">
        <f t="shared" si="12"/>
        <v>1</v>
      </c>
      <c r="AH35" s="32"/>
      <c r="AI35" s="77">
        <f t="shared" si="13"/>
        <v>1</v>
      </c>
      <c r="AJ35" s="32"/>
      <c r="AK35" s="77">
        <f t="shared" si="14"/>
        <v>1</v>
      </c>
      <c r="AL35" s="32"/>
      <c r="AM35" s="77">
        <f>+IF(AK35=1,1,(#REF!+SUMPRODUCT((MOD(COLUMN(T35:AL35),2)=0)*T35:AL35))/$H35)</f>
        <v>1</v>
      </c>
    </row>
    <row r="36" spans="1:39" x14ac:dyDescent="0.25">
      <c r="A36" s="34" t="str">
        <f>+'Sprint Backlog'!B30</f>
        <v>US052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37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 x14ac:dyDescent="0.25">
      <c r="A37" s="34" t="str">
        <f>+'Sprint Backlog'!B31</f>
        <v>US052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 x14ac:dyDescent="0.25">
      <c r="A38" s="34" t="str">
        <f>+'Sprint Backlog'!B32</f>
        <v>US054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 t="shared" si="10"/>
        <v>1</v>
      </c>
      <c r="AD38" s="32"/>
      <c r="AE38" s="30">
        <f t="shared" si="11"/>
        <v>1</v>
      </c>
      <c r="AF38" s="32"/>
      <c r="AG38" s="30">
        <f t="shared" si="12"/>
        <v>1</v>
      </c>
      <c r="AH38" s="32"/>
      <c r="AI38" s="77">
        <f t="shared" si="13"/>
        <v>1</v>
      </c>
      <c r="AJ38" s="32"/>
      <c r="AK38" s="77">
        <f t="shared" si="14"/>
        <v>1</v>
      </c>
      <c r="AL38" s="32"/>
      <c r="AM38" s="77">
        <f>+IF(AK38=1,1,(#REF!+SUMPRODUCT((MOD(COLUMN(T38:AL38),2)=0)*T38:AL38))/$H38)</f>
        <v>1</v>
      </c>
    </row>
    <row r="39" spans="1:39" x14ac:dyDescent="0.25">
      <c r="A39" s="34" t="str">
        <f>+'Sprint Backlog'!B34</f>
        <v>US054</v>
      </c>
      <c r="B39" s="99" t="str">
        <f>+'Sprint Backlog'!C34</f>
        <v>Implementar Capa de Entidad</v>
      </c>
      <c r="C39" s="99"/>
      <c r="D39" s="99"/>
      <c r="E39" s="28" t="s">
        <v>23</v>
      </c>
      <c r="F39" s="28" t="s">
        <v>52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1</v>
      </c>
      <c r="AD39" s="32">
        <v>0.5</v>
      </c>
      <c r="AE39" s="30">
        <f t="shared" si="11"/>
        <v>1</v>
      </c>
      <c r="AF39" s="32"/>
      <c r="AG39" s="30">
        <f t="shared" si="12"/>
        <v>1</v>
      </c>
      <c r="AH39" s="32"/>
      <c r="AI39" s="77">
        <f t="shared" si="13"/>
        <v>1</v>
      </c>
      <c r="AJ39" s="32"/>
      <c r="AK39" s="77">
        <f t="shared" si="14"/>
        <v>1</v>
      </c>
      <c r="AL39" s="32"/>
      <c r="AM39" s="77">
        <f>+IF(AK39=1,1,(#REF!+SUMPRODUCT((MOD(COLUMN(T39:AL39),2)=0)*T39:AL39))/$H39)</f>
        <v>1</v>
      </c>
    </row>
    <row r="40" spans="1:39" x14ac:dyDescent="0.25">
      <c r="A40" s="34" t="str">
        <f>+'Sprint Backlog'!B35</f>
        <v>US054</v>
      </c>
      <c r="B40" s="99" t="str">
        <f>+'Sprint Backlog'!C35</f>
        <v>Implementar Capa de Acceso de Datos</v>
      </c>
      <c r="C40" s="99"/>
      <c r="D40" s="99"/>
      <c r="E40" s="27" t="s">
        <v>23</v>
      </c>
      <c r="F40" s="28" t="s">
        <v>52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1</v>
      </c>
      <c r="AD40" s="32">
        <v>0.5</v>
      </c>
      <c r="AE40" s="30">
        <f t="shared" si="11"/>
        <v>1</v>
      </c>
      <c r="AF40" s="32"/>
      <c r="AG40" s="30">
        <f t="shared" si="12"/>
        <v>1</v>
      </c>
      <c r="AH40" s="32"/>
      <c r="AI40" s="77">
        <f t="shared" si="13"/>
        <v>1</v>
      </c>
      <c r="AJ40" s="32"/>
      <c r="AK40" s="77">
        <f t="shared" si="14"/>
        <v>1</v>
      </c>
      <c r="AL40" s="32"/>
      <c r="AM40" s="77">
        <f>+IF(AK40=1,1,(#REF!+SUMPRODUCT((MOD(COLUMN(T40:AL40),2)=0)*T40:AL40))/$H40)</f>
        <v>1</v>
      </c>
    </row>
    <row r="41" spans="1:39" x14ac:dyDescent="0.25">
      <c r="A41" s="34" t="str">
        <f>+'Sprint Backlog'!B36</f>
        <v>US054</v>
      </c>
      <c r="B41" s="99" t="str">
        <f>+'Sprint Backlog'!C36</f>
        <v>Implementar Capa de Componente de Negocio</v>
      </c>
      <c r="C41" s="99"/>
      <c r="D41" s="99"/>
      <c r="E41" s="27" t="s">
        <v>23</v>
      </c>
      <c r="F41" s="28" t="s">
        <v>52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1</v>
      </c>
      <c r="AD41" s="32">
        <v>0.3</v>
      </c>
      <c r="AE41" s="30">
        <f t="shared" si="11"/>
        <v>1</v>
      </c>
      <c r="AF41" s="32"/>
      <c r="AG41" s="30">
        <f t="shared" si="12"/>
        <v>1</v>
      </c>
      <c r="AH41" s="32"/>
      <c r="AI41" s="77">
        <f t="shared" si="13"/>
        <v>1</v>
      </c>
      <c r="AJ41" s="32"/>
      <c r="AK41" s="77">
        <f t="shared" si="14"/>
        <v>1</v>
      </c>
      <c r="AL41" s="32"/>
      <c r="AM41" s="77">
        <f>+IF(AK41=1,1,(#REF!+SUMPRODUCT((MOD(COLUMN(T41:AL41),2)=0)*T41:AL41))/$H41)</f>
        <v>1</v>
      </c>
    </row>
    <row r="42" spans="1:39" x14ac:dyDescent="0.25">
      <c r="A42" s="34" t="str">
        <f>+'Sprint Backlog'!B37</f>
        <v>US054</v>
      </c>
      <c r="B42" s="99" t="str">
        <f>+'Sprint Backlog'!C37</f>
        <v>Implementar Capa de Presentación</v>
      </c>
      <c r="C42" s="99"/>
      <c r="D42" s="99"/>
      <c r="E42" s="27" t="s">
        <v>23</v>
      </c>
      <c r="F42" s="28" t="s">
        <v>52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0.10526315789473685</v>
      </c>
      <c r="AD42" s="32">
        <v>0.4</v>
      </c>
      <c r="AE42" s="30">
        <f t="shared" si="11"/>
        <v>1</v>
      </c>
      <c r="AF42" s="32">
        <v>3.4</v>
      </c>
      <c r="AG42" s="30">
        <f t="shared" si="12"/>
        <v>1</v>
      </c>
      <c r="AH42" s="32"/>
      <c r="AI42" s="77">
        <f t="shared" si="13"/>
        <v>1</v>
      </c>
      <c r="AJ42" s="32"/>
      <c r="AK42" s="77">
        <f t="shared" si="14"/>
        <v>1</v>
      </c>
      <c r="AL42" s="32"/>
      <c r="AM42" s="77">
        <f>+IF(AK42=1,1,(#REF!+SUMPRODUCT((MOD(COLUMN(T42:AL42),2)=0)*T42:AL42))/$H42)</f>
        <v>1</v>
      </c>
    </row>
    <row r="43" spans="1:39" x14ac:dyDescent="0.25">
      <c r="A43" s="34" t="str">
        <f>+'Sprint Backlog'!B38</f>
        <v>US054</v>
      </c>
      <c r="B43" s="99" t="str">
        <f>+'Sprint Backlog'!C38</f>
        <v>Pruebas unitarias</v>
      </c>
      <c r="C43" s="99"/>
      <c r="D43" s="99"/>
      <c r="E43" s="28" t="s">
        <v>24</v>
      </c>
      <c r="F43" s="28" t="s">
        <v>52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0.16666666666666669</v>
      </c>
      <c r="AD43" s="32">
        <v>0.1</v>
      </c>
      <c r="AE43" s="30">
        <f t="shared" si="11"/>
        <v>1</v>
      </c>
      <c r="AF43" s="32">
        <v>0.5</v>
      </c>
      <c r="AG43" s="30">
        <f t="shared" si="12"/>
        <v>1</v>
      </c>
      <c r="AH43" s="32"/>
      <c r="AI43" s="77">
        <f t="shared" si="13"/>
        <v>1</v>
      </c>
      <c r="AJ43" s="32"/>
      <c r="AK43" s="77">
        <f t="shared" si="14"/>
        <v>1</v>
      </c>
      <c r="AL43" s="32"/>
      <c r="AM43" s="77">
        <f>+IF(AK43=1,1,(#REF!+SUMPRODUCT((MOD(COLUMN(T43:AL43),2)=0)*T43:AL43))/$H43)</f>
        <v>1</v>
      </c>
    </row>
    <row r="44" spans="1:39" x14ac:dyDescent="0.25">
      <c r="A44" s="34">
        <f>+'Sprint Backlog'!B39</f>
        <v>0</v>
      </c>
      <c r="B44" s="99">
        <f>+'Sprint Backlog'!C39</f>
        <v>0</v>
      </c>
      <c r="C44" s="99"/>
      <c r="D44" s="99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 x14ac:dyDescent="0.25">
      <c r="A45" s="34">
        <f>+'Sprint Backlog'!B40</f>
        <v>0</v>
      </c>
      <c r="B45" s="99">
        <f>+'Sprint Backlog'!C40</f>
        <v>0</v>
      </c>
      <c r="C45" s="99"/>
      <c r="D45" s="99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 x14ac:dyDescent="0.25">
      <c r="A46" s="34">
        <f>+'Sprint Backlog'!B41</f>
        <v>0</v>
      </c>
      <c r="B46" s="99">
        <f>+'Sprint Backlog'!C41</f>
        <v>0</v>
      </c>
      <c r="C46" s="99"/>
      <c r="D46" s="99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 x14ac:dyDescent="0.25">
      <c r="A47" s="34">
        <f>+'Sprint Backlog'!B42</f>
        <v>0</v>
      </c>
      <c r="B47" s="99">
        <f>+'Sprint Backlog'!C42</f>
        <v>0</v>
      </c>
      <c r="C47" s="99"/>
      <c r="D47" s="99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 x14ac:dyDescent="0.25">
      <c r="A48" s="34">
        <f>+'Sprint Backlog'!B43</f>
        <v>0</v>
      </c>
      <c r="B48" s="99">
        <f>+'Sprint Backlog'!C43</f>
        <v>0</v>
      </c>
      <c r="C48" s="99"/>
      <c r="D48" s="99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 x14ac:dyDescent="0.25">
      <c r="A49" s="34">
        <f>+'Sprint Backlog'!B44</f>
        <v>0</v>
      </c>
      <c r="B49" s="99">
        <f>+'Sprint Backlog'!C44</f>
        <v>0</v>
      </c>
      <c r="C49" s="99"/>
      <c r="D49" s="99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 x14ac:dyDescent="0.25">
      <c r="A50" s="34">
        <f>+'Sprint Backlog'!B45</f>
        <v>0</v>
      </c>
      <c r="B50" s="99">
        <f>+'Sprint Backlog'!C45</f>
        <v>0</v>
      </c>
      <c r="C50" s="99"/>
      <c r="D50" s="99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 x14ac:dyDescent="0.25">
      <c r="A51" s="34">
        <f>+'Sprint Backlog'!B46</f>
        <v>0</v>
      </c>
      <c r="B51" s="99">
        <f>+'Sprint Backlog'!C46</f>
        <v>0</v>
      </c>
      <c r="C51" s="99"/>
      <c r="D51" s="99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 x14ac:dyDescent="0.25">
      <c r="A52" s="34">
        <f>+'Sprint Backlog'!B47</f>
        <v>0</v>
      </c>
      <c r="B52" s="99">
        <f>+'Sprint Backlog'!C47</f>
        <v>0</v>
      </c>
      <c r="C52" s="99"/>
      <c r="D52" s="99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 x14ac:dyDescent="0.25">
      <c r="A53" s="34">
        <f>+'Sprint Backlog'!B48</f>
        <v>0</v>
      </c>
      <c r="B53" s="99">
        <f>+'Sprint Backlog'!C48</f>
        <v>0</v>
      </c>
      <c r="C53" s="99"/>
      <c r="D53" s="99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 x14ac:dyDescent="0.25">
      <c r="A54" s="34">
        <f>+'Sprint Backlog'!B49</f>
        <v>0</v>
      </c>
      <c r="B54" s="99">
        <f>+'Sprint Backlog'!C49</f>
        <v>0</v>
      </c>
      <c r="C54" s="99"/>
      <c r="D54" s="99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 x14ac:dyDescent="0.25">
      <c r="A55" s="34">
        <f>+'Sprint Backlog'!B50</f>
        <v>0</v>
      </c>
      <c r="B55" s="99">
        <f>+'Sprint Backlog'!C50</f>
        <v>0</v>
      </c>
      <c r="C55" s="99"/>
      <c r="D55" s="99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 x14ac:dyDescent="0.25">
      <c r="A56" s="34">
        <f>+'Sprint Backlog'!B51</f>
        <v>0</v>
      </c>
      <c r="B56" s="99">
        <f>+'Sprint Backlog'!C51</f>
        <v>0</v>
      </c>
      <c r="C56" s="99"/>
      <c r="D56" s="99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 x14ac:dyDescent="0.25">
      <c r="A57" s="34">
        <f>+'Sprint Backlog'!B52</f>
        <v>0</v>
      </c>
      <c r="B57" s="99">
        <f>+'Sprint Backlog'!C52</f>
        <v>0</v>
      </c>
      <c r="C57" s="99"/>
      <c r="D57" s="99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 x14ac:dyDescent="0.25">
      <c r="A58" s="34">
        <f>+'Sprint Backlog'!B53</f>
        <v>0</v>
      </c>
      <c r="B58" s="99">
        <f>+'Sprint Backlog'!C53</f>
        <v>0</v>
      </c>
      <c r="C58" s="99"/>
      <c r="D58" s="99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 x14ac:dyDescent="0.25">
      <c r="A59" s="34">
        <f>+'Sprint Backlog'!B54</f>
        <v>0</v>
      </c>
      <c r="B59" s="99">
        <f>+'Sprint Backlog'!C54</f>
        <v>0</v>
      </c>
      <c r="C59" s="99"/>
      <c r="D59" s="99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 x14ac:dyDescent="0.25">
      <c r="A60" s="34">
        <f>+'Sprint Backlog'!B55</f>
        <v>0</v>
      </c>
      <c r="B60" s="99">
        <f>+'Sprint Backlog'!C55</f>
        <v>0</v>
      </c>
      <c r="C60" s="99"/>
      <c r="D60" s="99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 x14ac:dyDescent="0.25">
      <c r="A61" s="34">
        <f>+'Sprint Backlog'!B56</f>
        <v>0</v>
      </c>
      <c r="B61" s="99">
        <f>+'Sprint Backlog'!C56</f>
        <v>0</v>
      </c>
      <c r="C61" s="99"/>
      <c r="D61" s="99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 x14ac:dyDescent="0.25">
      <c r="A62" s="34">
        <f>+'Sprint Backlog'!B57</f>
        <v>0</v>
      </c>
      <c r="B62" s="99">
        <f>+'Sprint Backlog'!C57</f>
        <v>0</v>
      </c>
      <c r="C62" s="99"/>
      <c r="D62" s="99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 x14ac:dyDescent="0.25">
      <c r="A63" s="34">
        <f>+'Sprint Backlog'!B58</f>
        <v>0</v>
      </c>
      <c r="B63" s="99">
        <f>+'Sprint Backlog'!C58</f>
        <v>0</v>
      </c>
      <c r="C63" s="99"/>
      <c r="D63" s="99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 x14ac:dyDescent="0.25">
      <c r="A64" s="34">
        <f>+'Sprint Backlog'!B59</f>
        <v>0</v>
      </c>
      <c r="B64" s="99">
        <f>+'Sprint Backlog'!C59</f>
        <v>0</v>
      </c>
      <c r="C64" s="99"/>
      <c r="D64" s="99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 x14ac:dyDescent="0.25">
      <c r="A65" s="34">
        <f>+'Sprint Backlog'!B60</f>
        <v>0</v>
      </c>
      <c r="B65" s="99">
        <f>+'Sprint Backlog'!C60</f>
        <v>0</v>
      </c>
      <c r="C65" s="99"/>
      <c r="D65" s="99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 x14ac:dyDescent="0.25">
      <c r="A66" s="34">
        <f>+'Sprint Backlog'!B61</f>
        <v>0</v>
      </c>
      <c r="B66" s="99">
        <f>+'Sprint Backlog'!C61</f>
        <v>0</v>
      </c>
      <c r="C66" s="99"/>
      <c r="D66" s="99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 x14ac:dyDescent="0.25">
      <c r="A67" s="34">
        <f>+'Sprint Backlog'!B62</f>
        <v>0</v>
      </c>
      <c r="B67" s="99">
        <f>+'Sprint Backlog'!C62</f>
        <v>0</v>
      </c>
      <c r="C67" s="99"/>
      <c r="D67" s="99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 x14ac:dyDescent="0.25">
      <c r="A68" s="34">
        <f>+'Sprint Backlog'!B63</f>
        <v>0</v>
      </c>
      <c r="B68" s="99">
        <f>+'Sprint Backlog'!C63</f>
        <v>0</v>
      </c>
      <c r="C68" s="99"/>
      <c r="D68" s="99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 x14ac:dyDescent="0.25">
      <c r="A69" s="34">
        <f>+'Sprint Backlog'!B64</f>
        <v>0</v>
      </c>
      <c r="B69" s="99">
        <f>+'Sprint Backlog'!C64</f>
        <v>0</v>
      </c>
      <c r="C69" s="99"/>
      <c r="D69" s="99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 x14ac:dyDescent="0.25">
      <c r="A70" s="34">
        <f>+'Sprint Backlog'!B65</f>
        <v>0</v>
      </c>
      <c r="B70" s="99">
        <f>+'Sprint Backlog'!C65</f>
        <v>0</v>
      </c>
      <c r="C70" s="99"/>
      <c r="D70" s="99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 x14ac:dyDescent="0.25">
      <c r="A71" s="34">
        <f>+'Sprint Backlog'!B66</f>
        <v>0</v>
      </c>
      <c r="B71" s="99">
        <f>+'Sprint Backlog'!C66</f>
        <v>0</v>
      </c>
      <c r="C71" s="99"/>
      <c r="D71" s="99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 x14ac:dyDescent="0.25">
      <c r="A72" s="34">
        <f>+'Sprint Backlog'!B67</f>
        <v>0</v>
      </c>
      <c r="B72" s="99">
        <f>+'Sprint Backlog'!C67</f>
        <v>0</v>
      </c>
      <c r="C72" s="99"/>
      <c r="D72" s="99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 x14ac:dyDescent="0.25">
      <c r="A73" s="34">
        <f>+'Sprint Backlog'!B68</f>
        <v>0</v>
      </c>
      <c r="B73" s="99">
        <f>+'Sprint Backlog'!C68</f>
        <v>0</v>
      </c>
      <c r="C73" s="99"/>
      <c r="D73" s="99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 x14ac:dyDescent="0.25">
      <c r="A74" s="34">
        <f>+'Sprint Backlog'!B69</f>
        <v>0</v>
      </c>
      <c r="B74" s="99">
        <f>+'Sprint Backlog'!C69</f>
        <v>0</v>
      </c>
      <c r="C74" s="99"/>
      <c r="D74" s="99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 x14ac:dyDescent="0.25">
      <c r="A75" s="34">
        <f>+'Sprint Backlog'!B70</f>
        <v>0</v>
      </c>
      <c r="B75" s="99">
        <f>+'Sprint Backlog'!C70</f>
        <v>0</v>
      </c>
      <c r="C75" s="99"/>
      <c r="D75" s="99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 x14ac:dyDescent="0.25">
      <c r="A76" s="34">
        <f>+'Sprint Backlog'!B71</f>
        <v>0</v>
      </c>
      <c r="B76" s="99">
        <f>+'Sprint Backlog'!C71</f>
        <v>0</v>
      </c>
      <c r="C76" s="99"/>
      <c r="D76" s="99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 x14ac:dyDescent="0.25">
      <c r="A77" s="34">
        <f>+'Sprint Backlog'!B72</f>
        <v>0</v>
      </c>
      <c r="B77" s="99">
        <f>+'Sprint Backlog'!C72</f>
        <v>0</v>
      </c>
      <c r="C77" s="99"/>
      <c r="D77" s="99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 x14ac:dyDescent="0.25">
      <c r="A78" s="34">
        <f>+'Sprint Backlog'!B73</f>
        <v>0</v>
      </c>
      <c r="B78" s="99">
        <f>+'Sprint Backlog'!C73</f>
        <v>0</v>
      </c>
      <c r="C78" s="99"/>
      <c r="D78" s="99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 x14ac:dyDescent="0.25">
      <c r="A79" s="34">
        <f>+'Sprint Backlog'!B74</f>
        <v>0</v>
      </c>
      <c r="B79" s="99">
        <f>+'Sprint Backlog'!C74</f>
        <v>0</v>
      </c>
      <c r="C79" s="99"/>
      <c r="D79" s="99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 x14ac:dyDescent="0.25">
      <c r="A80" s="34">
        <f>+'Sprint Backlog'!B75</f>
        <v>0</v>
      </c>
      <c r="B80" s="99">
        <f>+'Sprint Backlog'!C75</f>
        <v>0</v>
      </c>
      <c r="C80" s="99"/>
      <c r="D80" s="99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 x14ac:dyDescent="0.25">
      <c r="A81" s="34">
        <f>+'Sprint Backlog'!B76</f>
        <v>0</v>
      </c>
      <c r="B81" s="99">
        <f>+'Sprint Backlog'!C76</f>
        <v>0</v>
      </c>
      <c r="C81" s="99"/>
      <c r="D81" s="99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 x14ac:dyDescent="0.25">
      <c r="A82" s="34">
        <f>+'Sprint Backlog'!B77</f>
        <v>0</v>
      </c>
      <c r="B82" s="99">
        <f>+'Sprint Backlog'!C77</f>
        <v>0</v>
      </c>
      <c r="C82" s="99"/>
      <c r="D82" s="99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 x14ac:dyDescent="0.25">
      <c r="A83" s="34">
        <f>+'Sprint Backlog'!B78</f>
        <v>0</v>
      </c>
      <c r="B83" s="99">
        <f>+'Sprint Backlog'!C78</f>
        <v>0</v>
      </c>
      <c r="C83" s="99"/>
      <c r="D83" s="99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 x14ac:dyDescent="0.25">
      <c r="A84" s="34">
        <f>+'Sprint Backlog'!B79</f>
        <v>0</v>
      </c>
      <c r="B84" s="99">
        <f>+'Sprint Backlog'!C79</f>
        <v>0</v>
      </c>
      <c r="C84" s="99"/>
      <c r="D84" s="99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 x14ac:dyDescent="0.25">
      <c r="A85" s="34">
        <f>+'Sprint Backlog'!B80</f>
        <v>0</v>
      </c>
      <c r="B85" s="99">
        <f>+'Sprint Backlog'!C80</f>
        <v>0</v>
      </c>
      <c r="C85" s="99"/>
      <c r="D85" s="99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 x14ac:dyDescent="0.25">
      <c r="A86" s="34">
        <f>+'Sprint Backlog'!B81</f>
        <v>0</v>
      </c>
      <c r="B86" s="99">
        <f>+'Sprint Backlog'!C81</f>
        <v>0</v>
      </c>
      <c r="C86" s="99"/>
      <c r="D86" s="99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 x14ac:dyDescent="0.25">
      <c r="A87" s="34">
        <f>+'Sprint Backlog'!B82</f>
        <v>0</v>
      </c>
      <c r="B87" s="99">
        <f>+'Sprint Backlog'!C82</f>
        <v>0</v>
      </c>
      <c r="C87" s="99"/>
      <c r="D87" s="99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Backlog'!B83</f>
        <v>0</v>
      </c>
      <c r="B88" s="99">
        <f>+'Sprint Backlog'!C83</f>
        <v>0</v>
      </c>
      <c r="C88" s="99"/>
      <c r="D88" s="99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Backlog'!B84</f>
        <v>0</v>
      </c>
      <c r="B89" s="99">
        <f>+'Sprint Backlog'!C84</f>
        <v>0</v>
      </c>
      <c r="C89" s="99"/>
      <c r="D89" s="99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Backlog'!B85</f>
        <v>0</v>
      </c>
      <c r="B90" s="99">
        <f>+'Sprint Backlog'!C85</f>
        <v>0</v>
      </c>
      <c r="C90" s="99"/>
      <c r="D90" s="99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Backlog'!B86</f>
        <v>0</v>
      </c>
      <c r="B91" s="99">
        <f>+'Sprint Backlog'!C86</f>
        <v>0</v>
      </c>
      <c r="C91" s="99"/>
      <c r="D91" s="99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Backlog'!B87</f>
        <v>0</v>
      </c>
      <c r="B92" s="99">
        <f>+'Sprint Backlog'!C87</f>
        <v>0</v>
      </c>
      <c r="C92" s="99"/>
      <c r="D92" s="99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Backlog'!B88</f>
        <v>0</v>
      </c>
      <c r="B93" s="99">
        <f>+'Sprint Backlog'!C88</f>
        <v>0</v>
      </c>
      <c r="C93" s="99"/>
      <c r="D93" s="99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Backlog'!B89</f>
        <v>0</v>
      </c>
      <c r="B94" s="99">
        <f>+'Sprint Backlog'!C89</f>
        <v>0</v>
      </c>
      <c r="C94" s="99"/>
      <c r="D94" s="99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Backlog'!B90</f>
        <v>0</v>
      </c>
      <c r="B95" s="99">
        <f>+'Sprint Backlog'!C90</f>
        <v>0</v>
      </c>
      <c r="C95" s="99"/>
      <c r="D95" s="99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Backlog'!B91</f>
        <v>0</v>
      </c>
      <c r="B96" s="99">
        <f>+'Sprint Backlog'!C91</f>
        <v>0</v>
      </c>
      <c r="C96" s="99"/>
      <c r="D96" s="99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Backlog'!B92</f>
        <v>0</v>
      </c>
      <c r="B97" s="99">
        <f>+'Sprint Backlog'!C92</f>
        <v>0</v>
      </c>
      <c r="C97" s="99"/>
      <c r="D97" s="99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Backlog'!B93</f>
        <v>0</v>
      </c>
      <c r="B98" s="99">
        <f>+'Sprint Backlog'!C93</f>
        <v>0</v>
      </c>
      <c r="C98" s="99"/>
      <c r="D98" s="99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Backlog'!B94</f>
        <v>0</v>
      </c>
      <c r="B99" s="99">
        <f>+'Sprint Backlog'!C94</f>
        <v>0</v>
      </c>
      <c r="C99" s="99"/>
      <c r="D99" s="99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Backlog'!B95</f>
        <v>0</v>
      </c>
      <c r="B100" s="99">
        <f>+'Sprint Backlog'!C95</f>
        <v>0</v>
      </c>
      <c r="C100" s="99"/>
      <c r="D100" s="99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Backlog'!B96</f>
        <v>0</v>
      </c>
      <c r="B101" s="99">
        <f>+'Sprint Backlog'!C96</f>
        <v>0</v>
      </c>
      <c r="C101" s="99"/>
      <c r="D101" s="99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Backlog'!B97</f>
        <v>0</v>
      </c>
      <c r="B102" s="99">
        <f>+'Sprint Backlog'!C97</f>
        <v>0</v>
      </c>
      <c r="C102" s="99"/>
      <c r="D102" s="99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Backlog'!B98</f>
        <v>0</v>
      </c>
      <c r="B103" s="99">
        <f>+'Sprint Backlog'!C98</f>
        <v>0</v>
      </c>
      <c r="C103" s="99"/>
      <c r="D103" s="99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Backlog'!B99</f>
        <v>0</v>
      </c>
      <c r="B104" s="99">
        <f>+'Sprint Backlog'!C99</f>
        <v>0</v>
      </c>
      <c r="C104" s="99"/>
      <c r="D104" s="99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Backlog'!B100</f>
        <v>0</v>
      </c>
      <c r="B105" s="99">
        <f>+'Sprint Backlog'!C100</f>
        <v>0</v>
      </c>
      <c r="C105" s="99"/>
      <c r="D105" s="99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Backlog'!B101</f>
        <v>0</v>
      </c>
      <c r="B106" s="99">
        <f>+'Sprint Backlog'!C101</f>
        <v>0</v>
      </c>
      <c r="C106" s="99"/>
      <c r="D106" s="99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26"/>
      <c r="B107" s="102"/>
      <c r="C107" s="102"/>
      <c r="D107" s="102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M502" s="29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hidden="1" x14ac:dyDescent="0.25"/>
    <row r="65537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2:F993">
    <cfRule type="cellIs" dxfId="7" priority="327" stopIfTrue="1" operator="equal">
      <formula>$AR$6</formula>
    </cfRule>
    <cfRule type="cellIs" dxfId="6" priority="328" stopIfTrue="1" operator="equal">
      <formula>$AR$7</formula>
    </cfRule>
    <cfRule type="cellIs" dxfId="5" priority="329" stopIfTrue="1" operator="equal">
      <formula>$AR$8</formula>
    </cfRule>
  </conditionalFormatting>
  <conditionalFormatting sqref="J4:AM4 H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501">
    <cfRule type="cellIs" dxfId="2" priority="332" stopIfTrue="1" operator="equal">
      <formula>$AR$6</formula>
    </cfRule>
    <cfRule type="cellIs" dxfId="1" priority="333" stopIfTrue="1" operator="equal">
      <formula>$AR$7</formula>
    </cfRule>
    <cfRule type="cellIs" dxfId="0" priority="334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29" zoomScale="90" zoomScaleNormal="90" workbookViewId="0">
      <selection activeCell="B60" sqref="B60:D60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+Config!C10</f>
        <v>41162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 x14ac:dyDescent="0.2">
      <c r="B59" s="114" t="s">
        <v>44</v>
      </c>
      <c r="C59" s="114"/>
      <c r="D59" s="11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2.1</v>
      </c>
      <c r="H59" s="46">
        <f>SUMIF(Tareas!$G$10:$G$993,$B59,Tareas!P$10:P$993)</f>
        <v>1.95</v>
      </c>
      <c r="I59" s="46">
        <f>SUMIF(Tareas!$G$10:$G$993,$B59,Tareas!R$10:R$993)</f>
        <v>1.3</v>
      </c>
      <c r="J59" s="46">
        <f>SUMIF(Tareas!$G$10:$G$993,$B59,Tareas!T$10:T$993)</f>
        <v>0.70000000000000007</v>
      </c>
      <c r="K59" s="46">
        <f>SUMIF(Tareas!$G$10:$G$993,$B59,Tareas!V$10:V$993)</f>
        <v>0.95000000000000007</v>
      </c>
      <c r="L59" s="46">
        <f>SUMIF(Tareas!$G$10:$G$993,$B59,Tareas!X$10:X$993)</f>
        <v>1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1.8000000000000003</v>
      </c>
      <c r="P59" s="43">
        <f>SUMIF(Tareas!$G$10:$G$993,$B59,Tareas!AF$10:AF$993)</f>
        <v>3.9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 x14ac:dyDescent="0.2">
      <c r="B60" s="114" t="s">
        <v>51</v>
      </c>
      <c r="C60" s="114"/>
      <c r="D60" s="114"/>
      <c r="E60" s="48">
        <f>SUMIF(Tareas!$G$10:$G$993,$B60,Tareas!J$10:J$993)</f>
        <v>0</v>
      </c>
      <c r="F60" s="49">
        <f>SUMIF(Tareas!$G$10:$G$993,$B60,Tareas!L$10:L$993)</f>
        <v>1</v>
      </c>
      <c r="G60" s="49">
        <f>SUMIF(Tareas!$G$10:$G$993,$B60,Tareas!N$10:N$993)</f>
        <v>0</v>
      </c>
      <c r="H60" s="49">
        <f>SUMIF(Tareas!$G$10:$G$993,$B60,Tareas!P$10:P$993)</f>
        <v>2.25</v>
      </c>
      <c r="I60" s="49">
        <f>SUMIF(Tareas!$G$10:$G$993,$B60,Tareas!R$10:R$993)</f>
        <v>3</v>
      </c>
      <c r="J60" s="49">
        <f>SUMIF(Tareas!$G$10:$G$993,$B60,Tareas!T$10:T$993)</f>
        <v>0.35</v>
      </c>
      <c r="K60" s="49">
        <f>SUMIF(Tareas!$G$10:$G$993,$B60,Tareas!V$10:V$993)</f>
        <v>1.5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 x14ac:dyDescent="0.2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 x14ac:dyDescent="0.2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 x14ac:dyDescent="0.2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 x14ac:dyDescent="0.2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 x14ac:dyDescent="0.2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 x14ac:dyDescent="0.2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 x14ac:dyDescent="0.2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 x14ac:dyDescent="0.2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 x14ac:dyDescent="0.2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dcterms:created xsi:type="dcterms:W3CDTF">2012-03-28T03:33:54Z</dcterms:created>
  <dcterms:modified xsi:type="dcterms:W3CDTF">2012-10-13T08:27:17Z</dcterms:modified>
</cp:coreProperties>
</file>