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T3" i="3" l="1"/>
  <c r="J5" i="2"/>
  <c r="E4" i="2"/>
  <c r="D4" i="2"/>
  <c r="C4" i="2"/>
  <c r="E20" i="4"/>
  <c r="E22" i="4" s="1"/>
  <c r="E19" i="4"/>
  <c r="E21" i="4" s="1"/>
  <c r="E23" i="4" s="1"/>
  <c r="B57" i="2"/>
  <c r="B56" i="2"/>
  <c r="B55" i="2"/>
  <c r="B54" i="2"/>
  <c r="B53" i="2"/>
  <c r="B52" i="2"/>
  <c r="B51" i="2"/>
  <c r="A52" i="2"/>
  <c r="A53" i="2"/>
  <c r="A54" i="2"/>
  <c r="A55" i="2"/>
  <c r="A56" i="2"/>
  <c r="A57" i="2"/>
  <c r="A51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X5" i="2"/>
  <c r="Z5" i="2" s="1"/>
  <c r="AB5" i="2" s="1"/>
  <c r="AD5" i="2" s="1"/>
  <c r="AF5" i="2" s="1"/>
  <c r="AJ5" i="2" s="1"/>
  <c r="AL5" i="2" s="1"/>
  <c r="AN5" i="2" s="1"/>
  <c r="AI10" i="2"/>
  <c r="AK10" i="2" s="1"/>
  <c r="AM10" i="2" s="1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H4" i="2" l="1"/>
  <c r="Q57" i="3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<sst xmlns="http://schemas.openxmlformats.org/spreadsheetml/2006/main" count="219" uniqueCount="52">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</sst>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42"/>
          <c:y val="0.2423076923076926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32</c:v>
                </c:pt>
                <c:pt idx="2" formatCode="General">
                  <c:v>32</c:v>
                </c:pt>
                <c:pt idx="3" formatCode="General">
                  <c:v>32</c:v>
                </c:pt>
                <c:pt idx="4" formatCode="General">
                  <c:v>32</c:v>
                </c:pt>
                <c:pt idx="5" formatCode="General">
                  <c:v>32</c:v>
                </c:pt>
                <c:pt idx="6" formatCode="General">
                  <c:v>32</c:v>
                </c:pt>
                <c:pt idx="7" formatCode="General">
                  <c:v>32</c:v>
                </c:pt>
                <c:pt idx="8" formatCode="General">
                  <c:v>32</c:v>
                </c:pt>
                <c:pt idx="9" formatCode="General">
                  <c:v>32</c:v>
                </c:pt>
                <c:pt idx="10" formatCode="General">
                  <c:v>32</c:v>
                </c:pt>
                <c:pt idx="11" formatCode="General">
                  <c:v>32</c:v>
                </c:pt>
                <c:pt idx="12" formatCode="General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800"/>
        <c:axId val="41598336"/>
      </c:areaChart>
      <c:catAx>
        <c:axId val="415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598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598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07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59680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4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6528"/>
        <c:axId val="41608704"/>
      </c:lineChart>
      <c:catAx>
        <c:axId val="416065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608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608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606528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965"/>
          <c:y val="0.22222305369617193"/>
          <c:w val="0.708900352104598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2224"/>
        <c:axId val="42054400"/>
      </c:lineChart>
      <c:dateAx>
        <c:axId val="4205222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2054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20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205222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63"/>
          <c:h val="0.877397854003884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33" r="0.750000000000001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0" spans="2:5" x14ac:dyDescent="0.2">
      <c r="B10" s="62">
        <v>5</v>
      </c>
      <c r="C10" s="63">
        <v>41162</v>
      </c>
      <c r="D10" s="64">
        <v>30</v>
      </c>
      <c r="E10" s="62">
        <v>3</v>
      </c>
    </row>
    <row r="13" spans="2:5" x14ac:dyDescent="0.2">
      <c r="B13" s="84" t="s">
        <v>32</v>
      </c>
      <c r="C13" s="85"/>
      <c r="D13" s="86" t="s">
        <v>33</v>
      </c>
      <c r="E13" s="88" t="s">
        <v>34</v>
      </c>
    </row>
    <row r="14" spans="2:5" x14ac:dyDescent="0.2">
      <c r="B14" s="65" t="s">
        <v>35</v>
      </c>
      <c r="C14" s="66" t="s">
        <v>36</v>
      </c>
      <c r="D14" s="87"/>
      <c r="E14" s="89"/>
    </row>
    <row r="15" spans="2:5" x14ac:dyDescent="0.2">
      <c r="B15" s="67" t="s">
        <v>20</v>
      </c>
      <c r="C15" s="68" t="s">
        <v>21</v>
      </c>
      <c r="D15" s="67" t="s">
        <v>22</v>
      </c>
      <c r="E15" s="69">
        <v>40996</v>
      </c>
    </row>
    <row r="16" spans="2:5" x14ac:dyDescent="0.2">
      <c r="B16" s="67" t="s">
        <v>23</v>
      </c>
      <c r="C16" s="68" t="s">
        <v>37</v>
      </c>
      <c r="D16" s="67" t="s">
        <v>44</v>
      </c>
      <c r="E16" s="69">
        <v>40998</v>
      </c>
    </row>
    <row r="17" spans="2:5" x14ac:dyDescent="0.2">
      <c r="B17" s="67" t="s">
        <v>3</v>
      </c>
      <c r="C17" s="68" t="s">
        <v>38</v>
      </c>
      <c r="D17" s="67"/>
      <c r="E17" s="69">
        <v>41003</v>
      </c>
    </row>
    <row r="18" spans="2:5" x14ac:dyDescent="0.2">
      <c r="B18" s="67" t="s">
        <v>24</v>
      </c>
      <c r="C18" s="68" t="s">
        <v>39</v>
      </c>
      <c r="D18" s="67"/>
      <c r="E18" s="69">
        <v>41005</v>
      </c>
    </row>
    <row r="19" spans="2:5" x14ac:dyDescent="0.2">
      <c r="B19" s="67" t="s">
        <v>40</v>
      </c>
      <c r="C19" s="68"/>
      <c r="D19" s="67"/>
      <c r="E19" s="69">
        <f>+E17+7</f>
        <v>41010</v>
      </c>
    </row>
    <row r="20" spans="2:5" x14ac:dyDescent="0.2">
      <c r="B20" s="67"/>
      <c r="C20" s="68"/>
      <c r="D20" s="67"/>
      <c r="E20" s="69">
        <f>+E18+7</f>
        <v>41012</v>
      </c>
    </row>
    <row r="21" spans="2:5" x14ac:dyDescent="0.2">
      <c r="B21" s="67"/>
      <c r="C21" s="68"/>
      <c r="D21" s="67"/>
      <c r="E21" s="69">
        <f>+E19+7</f>
        <v>41017</v>
      </c>
    </row>
    <row r="22" spans="2:5" x14ac:dyDescent="0.2">
      <c r="B22" s="67"/>
      <c r="C22" s="68"/>
      <c r="D22" s="67"/>
      <c r="E22" s="69">
        <f>+E20+7</f>
        <v>41019</v>
      </c>
    </row>
    <row r="23" spans="2:5" x14ac:dyDescent="0.2">
      <c r="B23" s="67"/>
      <c r="C23" s="68"/>
      <c r="D23" s="67"/>
      <c r="E23" s="69">
        <f>+E21+7</f>
        <v>41024</v>
      </c>
    </row>
    <row r="24" spans="2:5" x14ac:dyDescent="0.2">
      <c r="B24" s="67"/>
      <c r="C24" s="68"/>
      <c r="D24" s="68"/>
      <c r="E24" s="70">
        <v>41026</v>
      </c>
    </row>
    <row r="25" spans="2:5" x14ac:dyDescent="0.2">
      <c r="B25" s="67"/>
      <c r="C25" s="68"/>
      <c r="D25" s="68"/>
      <c r="E25" s="70">
        <v>41031</v>
      </c>
    </row>
    <row r="26" spans="2:5" x14ac:dyDescent="0.2">
      <c r="B26" s="67"/>
      <c r="C26" s="68"/>
      <c r="D26" s="68"/>
      <c r="E26" s="70">
        <v>41033</v>
      </c>
    </row>
    <row r="27" spans="2:5" x14ac:dyDescent="0.2">
      <c r="B27" s="67"/>
      <c r="C27" s="68"/>
      <c r="D27" s="68"/>
      <c r="E27" s="70">
        <v>41035</v>
      </c>
    </row>
    <row r="28" spans="2:5" x14ac:dyDescent="0.2">
      <c r="B28" s="67"/>
      <c r="C28" s="68"/>
      <c r="D28" s="68"/>
      <c r="E28" s="70">
        <v>41036</v>
      </c>
    </row>
    <row r="29" spans="2:5" x14ac:dyDescent="0.2">
      <c r="B29" s="67"/>
      <c r="C29" s="68"/>
      <c r="D29" s="68"/>
      <c r="E29" s="70">
        <v>41037</v>
      </c>
    </row>
    <row r="30" spans="2:5" x14ac:dyDescent="0.2">
      <c r="B30" s="67"/>
      <c r="C30" s="68"/>
      <c r="D30" s="68"/>
      <c r="E30" s="70">
        <v>41038</v>
      </c>
    </row>
    <row r="31" spans="2:5" x14ac:dyDescent="0.2">
      <c r="B31" s="67"/>
      <c r="C31" s="68"/>
      <c r="D31" s="68"/>
      <c r="E31" s="70">
        <v>41039</v>
      </c>
    </row>
    <row r="32" spans="2:5" x14ac:dyDescent="0.2">
      <c r="B32" s="67"/>
      <c r="C32" s="68"/>
      <c r="D32" s="68"/>
      <c r="E32" s="70">
        <v>41040</v>
      </c>
    </row>
    <row r="33" spans="2:5" x14ac:dyDescent="0.2">
      <c r="B33" s="67"/>
      <c r="C33" s="68"/>
      <c r="D33" s="68"/>
      <c r="E33" s="70">
        <v>41045</v>
      </c>
    </row>
    <row r="34" spans="2:5" x14ac:dyDescent="0.2">
      <c r="B34" s="67"/>
      <c r="C34" s="68"/>
      <c r="D34" s="68"/>
      <c r="E34" s="70">
        <v>41047</v>
      </c>
    </row>
    <row r="35" spans="2:5" x14ac:dyDescent="0.2">
      <c r="B35" s="67"/>
      <c r="C35" s="68"/>
      <c r="D35" s="68"/>
      <c r="E35" s="70">
        <v>41052</v>
      </c>
    </row>
    <row r="36" spans="2:5" x14ac:dyDescent="0.2">
      <c r="B36" s="67"/>
      <c r="C36" s="68"/>
      <c r="D36" s="68"/>
      <c r="E36" s="70">
        <v>41054</v>
      </c>
    </row>
    <row r="37" spans="2:5" x14ac:dyDescent="0.2">
      <c r="B37" s="67"/>
      <c r="C37" s="68"/>
      <c r="D37" s="68"/>
      <c r="E37" s="70">
        <v>41059</v>
      </c>
    </row>
    <row r="38" spans="2:5" x14ac:dyDescent="0.2">
      <c r="B38" s="67"/>
      <c r="C38" s="68"/>
      <c r="D38" s="68"/>
      <c r="E38" s="70">
        <v>41061</v>
      </c>
    </row>
    <row r="39" spans="2:5" x14ac:dyDescent="0.2">
      <c r="B39" s="67"/>
      <c r="C39" s="68"/>
      <c r="D39" s="68"/>
      <c r="E39" s="70">
        <v>41135</v>
      </c>
    </row>
    <row r="40" spans="2:5" x14ac:dyDescent="0.2">
      <c r="B40" s="67"/>
      <c r="C40" s="68"/>
      <c r="D40" s="68"/>
      <c r="E40" s="70">
        <v>41138</v>
      </c>
    </row>
    <row r="41" spans="2:5" x14ac:dyDescent="0.2">
      <c r="B41" s="67"/>
      <c r="C41" s="68"/>
      <c r="D41" s="68"/>
      <c r="E41" s="70">
        <v>41142</v>
      </c>
    </row>
    <row r="42" spans="2:5" x14ac:dyDescent="0.2">
      <c r="B42" s="67"/>
      <c r="C42" s="68"/>
      <c r="D42" s="68"/>
      <c r="E42" s="70">
        <v>41145</v>
      </c>
    </row>
    <row r="43" spans="2:5" x14ac:dyDescent="0.2">
      <c r="B43" s="67"/>
      <c r="C43" s="68"/>
      <c r="D43" s="68"/>
      <c r="E43" s="70">
        <v>41149</v>
      </c>
    </row>
    <row r="44" spans="2:5" x14ac:dyDescent="0.2">
      <c r="B44" s="67"/>
      <c r="C44" s="68"/>
      <c r="D44" s="68"/>
      <c r="E44" s="70">
        <v>41152</v>
      </c>
    </row>
    <row r="45" spans="2:5" x14ac:dyDescent="0.2">
      <c r="B45" s="67"/>
      <c r="C45" s="68"/>
      <c r="D45" s="68"/>
      <c r="E45" s="70">
        <v>41156</v>
      </c>
    </row>
    <row r="46" spans="2:5" x14ac:dyDescent="0.2">
      <c r="B46" s="67"/>
      <c r="C46" s="68"/>
      <c r="D46" s="68"/>
      <c r="E46" s="70">
        <v>41159</v>
      </c>
    </row>
    <row r="47" spans="2:5" x14ac:dyDescent="0.2">
      <c r="B47" s="67"/>
      <c r="C47" s="68"/>
      <c r="D47" s="68"/>
      <c r="E47" s="70">
        <v>41163</v>
      </c>
    </row>
    <row r="48" spans="2:5" x14ac:dyDescent="0.2">
      <c r="B48" s="67"/>
      <c r="C48" s="68"/>
      <c r="D48" s="68"/>
      <c r="E48" s="70">
        <v>41166</v>
      </c>
    </row>
    <row r="49" spans="2:5" x14ac:dyDescent="0.2">
      <c r="B49" s="67"/>
      <c r="C49" s="68"/>
      <c r="D49" s="68"/>
      <c r="E49" s="70">
        <v>41170</v>
      </c>
    </row>
    <row r="50" spans="2:5" x14ac:dyDescent="0.2">
      <c r="B50" s="67"/>
      <c r="C50" s="68"/>
      <c r="D50" s="68"/>
      <c r="E50" s="70">
        <v>41173</v>
      </c>
    </row>
    <row r="51" spans="2:5" x14ac:dyDescent="0.2">
      <c r="B51" s="67"/>
      <c r="C51" s="68"/>
      <c r="D51" s="68"/>
      <c r="E51" s="70">
        <v>41177</v>
      </c>
    </row>
    <row r="52" spans="2:5" x14ac:dyDescent="0.2">
      <c r="B52" s="67"/>
      <c r="C52" s="68"/>
      <c r="D52" s="68"/>
      <c r="E52" s="70">
        <v>41180</v>
      </c>
    </row>
    <row r="53" spans="2:5" x14ac:dyDescent="0.2">
      <c r="B53" s="67"/>
      <c r="C53" s="68"/>
      <c r="D53" s="68"/>
      <c r="E53" s="70">
        <v>41183</v>
      </c>
    </row>
    <row r="54" spans="2:5" x14ac:dyDescent="0.2">
      <c r="B54" s="67"/>
      <c r="C54" s="68"/>
      <c r="D54" s="68"/>
      <c r="E54" s="70">
        <v>41184</v>
      </c>
    </row>
    <row r="55" spans="2:5" x14ac:dyDescent="0.2">
      <c r="B55" s="67"/>
      <c r="C55" s="68"/>
      <c r="D55" s="68"/>
      <c r="E55" s="70">
        <v>41185</v>
      </c>
    </row>
    <row r="56" spans="2:5" x14ac:dyDescent="0.2">
      <c r="B56" s="67"/>
      <c r="C56" s="68"/>
      <c r="D56" s="68"/>
      <c r="E56" s="70">
        <v>41186</v>
      </c>
    </row>
    <row r="57" spans="2:5" x14ac:dyDescent="0.2">
      <c r="B57" s="67"/>
      <c r="C57" s="68"/>
      <c r="D57" s="68"/>
      <c r="E57" s="70">
        <v>41187</v>
      </c>
    </row>
    <row r="58" spans="2:5" x14ac:dyDescent="0.2">
      <c r="B58" s="67"/>
      <c r="C58" s="68"/>
      <c r="D58" s="68"/>
      <c r="E58" s="70">
        <v>41191</v>
      </c>
    </row>
    <row r="59" spans="2:5" x14ac:dyDescent="0.2">
      <c r="B59" s="67"/>
      <c r="C59" s="68"/>
      <c r="D59" s="68"/>
      <c r="E59" s="70">
        <v>41194</v>
      </c>
    </row>
    <row r="60" spans="2:5" x14ac:dyDescent="0.2">
      <c r="B60" s="67"/>
      <c r="C60" s="68"/>
      <c r="D60" s="68"/>
      <c r="E60" s="70">
        <v>41198</v>
      </c>
    </row>
    <row r="61" spans="2:5" x14ac:dyDescent="0.2">
      <c r="B61" s="67"/>
      <c r="C61" s="68"/>
      <c r="D61" s="68"/>
      <c r="E61" s="70">
        <v>41201</v>
      </c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5" x14ac:dyDescent="0.2">
      <c r="B65" s="67"/>
      <c r="C65" s="68"/>
      <c r="D65" s="68"/>
      <c r="E65" s="70"/>
    </row>
    <row r="66" spans="2:5" x14ac:dyDescent="0.2">
      <c r="B66" s="67"/>
      <c r="C66" s="68"/>
      <c r="D66" s="68"/>
      <c r="E66" s="70"/>
    </row>
    <row r="67" spans="2:5" x14ac:dyDescent="0.2">
      <c r="B67" s="67"/>
      <c r="C67" s="68"/>
      <c r="D67" s="68"/>
      <c r="E67" s="70"/>
    </row>
    <row r="68" spans="2:5" x14ac:dyDescent="0.2">
      <c r="B68" s="67"/>
      <c r="C68" s="68"/>
      <c r="D68" s="68"/>
      <c r="E68" s="70"/>
    </row>
    <row r="69" spans="2:5" x14ac:dyDescent="0.2">
      <c r="B69" s="67"/>
      <c r="C69" s="68"/>
      <c r="D69" s="68"/>
      <c r="E69" s="70"/>
    </row>
    <row r="70" spans="2:5" x14ac:dyDescent="0.2">
      <c r="B70" s="67"/>
      <c r="C70" s="68"/>
      <c r="D70" s="68"/>
      <c r="E70" s="70"/>
    </row>
    <row r="71" spans="2:5" x14ac:dyDescent="0.2">
      <c r="B71" s="67"/>
      <c r="C71" s="68"/>
      <c r="D71" s="68"/>
      <c r="E71" s="70"/>
    </row>
    <row r="72" spans="2:5" x14ac:dyDescent="0.2">
      <c r="B72" s="67"/>
      <c r="C72" s="68"/>
      <c r="D72" s="68"/>
      <c r="E72" s="70"/>
    </row>
    <row r="73" spans="2:5" x14ac:dyDescent="0.2">
      <c r="B73" s="67"/>
      <c r="C73" s="68"/>
      <c r="D73" s="68"/>
      <c r="E73" s="70"/>
    </row>
    <row r="74" spans="2:5" x14ac:dyDescent="0.2">
      <c r="B74" s="67"/>
      <c r="C74" s="68"/>
      <c r="D74" s="68"/>
      <c r="E74" s="70"/>
    </row>
    <row r="75" spans="2:5" x14ac:dyDescent="0.2">
      <c r="B75" s="67"/>
      <c r="C75" s="68"/>
      <c r="D75" s="68"/>
      <c r="E75" s="70"/>
    </row>
    <row r="76" spans="2:5" x14ac:dyDescent="0.2">
      <c r="B76" s="67"/>
      <c r="C76" s="68"/>
      <c r="D76" s="68"/>
      <c r="E76" s="70"/>
    </row>
    <row r="77" spans="2:5" x14ac:dyDescent="0.2">
      <c r="B77" s="67"/>
      <c r="C77" s="68"/>
      <c r="D77" s="68"/>
      <c r="E77" s="70"/>
    </row>
    <row r="78" spans="2:5" x14ac:dyDescent="0.2">
      <c r="B78" s="71"/>
      <c r="C78" s="72"/>
      <c r="D78" s="72"/>
      <c r="E78" s="73"/>
    </row>
    <row r="84" spans="7:8" x14ac:dyDescent="0.2">
      <c r="G84" s="74"/>
      <c r="H84" s="74"/>
    </row>
    <row r="85" spans="7:8" x14ac:dyDescent="0.2">
      <c r="G85" s="74"/>
      <c r="H85" s="74"/>
    </row>
    <row r="86" spans="7:8" x14ac:dyDescent="0.2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/>
      <c r="C39" s="5"/>
      <c r="D39" s="56"/>
    </row>
    <row r="40" spans="2:4" x14ac:dyDescent="0.25">
      <c r="B40" s="4"/>
      <c r="C40" s="5"/>
      <c r="D40" s="56"/>
    </row>
    <row r="41" spans="2:4" x14ac:dyDescent="0.25">
      <c r="B41" s="4"/>
      <c r="C41" s="5"/>
      <c r="D41" s="56"/>
    </row>
    <row r="42" spans="2:4" x14ac:dyDescent="0.25">
      <c r="B42" s="4"/>
      <c r="C42" s="5"/>
      <c r="D42" s="56"/>
    </row>
    <row r="43" spans="2:4" x14ac:dyDescent="0.25">
      <c r="B43" s="4"/>
      <c r="C43" s="5"/>
      <c r="D43" s="56"/>
    </row>
    <row r="44" spans="2:4" x14ac:dyDescent="0.25">
      <c r="B44" s="4"/>
      <c r="C44" s="5"/>
      <c r="D44" s="56"/>
    </row>
    <row r="45" spans="2:4" x14ac:dyDescent="0.25">
      <c r="B45" s="4"/>
      <c r="C45" s="5"/>
      <c r="D45" s="56"/>
    </row>
    <row r="46" spans="2:4" x14ac:dyDescent="0.25">
      <c r="B46" s="4"/>
      <c r="C46" s="5"/>
      <c r="D46" s="56"/>
    </row>
    <row r="47" spans="2:4" x14ac:dyDescent="0.25">
      <c r="B47" s="4"/>
      <c r="C47" s="5"/>
      <c r="D47" s="56"/>
    </row>
    <row r="48" spans="2:4" x14ac:dyDescent="0.25">
      <c r="B48" s="4"/>
      <c r="C48" s="5"/>
      <c r="D48" s="56"/>
    </row>
    <row r="49" spans="2:4" x14ac:dyDescent="0.25">
      <c r="B49" s="4"/>
      <c r="C49" s="5"/>
      <c r="D49" s="56"/>
    </row>
    <row r="50" spans="2:4" x14ac:dyDescent="0.25">
      <c r="B50" s="4"/>
      <c r="C50" s="5"/>
      <c r="D50" s="56"/>
    </row>
    <row r="51" spans="2:4" x14ac:dyDescent="0.25">
      <c r="B51" s="4"/>
      <c r="C51" s="5"/>
      <c r="D51" s="56"/>
    </row>
    <row r="52" spans="2:4" x14ac:dyDescent="0.25">
      <c r="B52" s="4"/>
      <c r="C52" s="5"/>
      <c r="D52" s="56"/>
    </row>
    <row r="53" spans="2:4" x14ac:dyDescent="0.25">
      <c r="B53" s="4"/>
      <c r="C53" s="5"/>
      <c r="D53" s="56"/>
    </row>
    <row r="54" spans="2:4" x14ac:dyDescent="0.25">
      <c r="B54" s="4"/>
      <c r="C54" s="5"/>
      <c r="D54" s="56"/>
    </row>
    <row r="55" spans="2:4" x14ac:dyDescent="0.25">
      <c r="B55" s="4"/>
      <c r="C55" s="5"/>
      <c r="D55" s="56"/>
    </row>
    <row r="56" spans="2:4" x14ac:dyDescent="0.25">
      <c r="B56" s="4"/>
      <c r="C56" s="5"/>
      <c r="D56" s="56"/>
    </row>
    <row r="57" spans="2:4" x14ac:dyDescent="0.25">
      <c r="B57" s="4"/>
      <c r="C57" s="5"/>
      <c r="D57" s="56"/>
    </row>
    <row r="58" spans="2:4" x14ac:dyDescent="0.25">
      <c r="B58" s="4"/>
      <c r="C58" s="5"/>
      <c r="D58" s="56"/>
    </row>
    <row r="59" spans="2:4" x14ac:dyDescent="0.25">
      <c r="B59" s="4"/>
      <c r="C59" s="5"/>
      <c r="D59" s="56"/>
    </row>
    <row r="60" spans="2:4" x14ac:dyDescent="0.25">
      <c r="B60" s="4"/>
      <c r="C60" s="5"/>
      <c r="D60" s="56"/>
    </row>
    <row r="61" spans="2:4" x14ac:dyDescent="0.25">
      <c r="B61" s="4"/>
      <c r="C61" s="5"/>
      <c r="D61" s="56"/>
    </row>
    <row r="62" spans="2:4" x14ac:dyDescent="0.25">
      <c r="B62" s="4"/>
      <c r="C62" s="5"/>
      <c r="D62" s="56"/>
    </row>
    <row r="63" spans="2:4" x14ac:dyDescent="0.25">
      <c r="B63" s="4"/>
      <c r="C63" s="5"/>
      <c r="D63" s="56"/>
    </row>
    <row r="64" spans="2:4" x14ac:dyDescent="0.25">
      <c r="B64" s="4"/>
      <c r="C64" s="5"/>
      <c r="D64" s="56"/>
    </row>
    <row r="65" spans="2:4" x14ac:dyDescent="0.25">
      <c r="B65" s="4"/>
      <c r="C65" s="5"/>
      <c r="D65" s="56"/>
    </row>
    <row r="66" spans="2:4" x14ac:dyDescent="0.25">
      <c r="B66" s="4"/>
      <c r="C66" s="5"/>
      <c r="D66" s="56"/>
    </row>
    <row r="67" spans="2:4" x14ac:dyDescent="0.25">
      <c r="B67" s="4"/>
      <c r="C67" s="5"/>
    </row>
    <row r="68" spans="2:4" x14ac:dyDescent="0.25">
      <c r="B68" s="4"/>
      <c r="C68" s="5"/>
    </row>
    <row r="69" spans="2:4" x14ac:dyDescent="0.25">
      <c r="B69" s="4"/>
      <c r="C69" s="5"/>
    </row>
    <row r="70" spans="2:4" x14ac:dyDescent="0.25">
      <c r="B70" s="4"/>
      <c r="C70" s="5"/>
    </row>
    <row r="71" spans="2:4" x14ac:dyDescent="0.25">
      <c r="B71" s="4"/>
      <c r="C71" s="5"/>
    </row>
    <row r="72" spans="2:4" x14ac:dyDescent="0.25">
      <c r="B72" s="4"/>
      <c r="C72" s="5"/>
    </row>
    <row r="73" spans="2:4" x14ac:dyDescent="0.25">
      <c r="B73" s="4"/>
      <c r="C73" s="5"/>
    </row>
    <row r="74" spans="2:4" x14ac:dyDescent="0.25">
      <c r="B74" s="4"/>
      <c r="C74" s="5"/>
    </row>
    <row r="75" spans="2:4" x14ac:dyDescent="0.25">
      <c r="B75" s="4"/>
      <c r="C75" s="5"/>
    </row>
    <row r="76" spans="2:4" x14ac:dyDescent="0.25">
      <c r="B76" s="4"/>
      <c r="C76" s="5"/>
    </row>
    <row r="77" spans="2:4" x14ac:dyDescent="0.25">
      <c r="B77" s="4"/>
      <c r="C77" s="5"/>
    </row>
    <row r="78" spans="2:4" x14ac:dyDescent="0.25">
      <c r="B78" s="4"/>
      <c r="C78" s="5"/>
    </row>
    <row r="79" spans="2:4" x14ac:dyDescent="0.25">
      <c r="B79" s="4"/>
      <c r="C79" s="5"/>
    </row>
    <row r="80" spans="2:4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P17" sqref="P17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 x14ac:dyDescent="0.2">
      <c r="B6" s="19"/>
      <c r="E6" s="95" t="s">
        <v>12</v>
      </c>
      <c r="F6" s="96"/>
      <c r="G6" s="96"/>
      <c r="H6" s="20">
        <f>COUNTIF(H10:H993,"&gt;0")</f>
        <v>34</v>
      </c>
      <c r="I6" s="20"/>
      <c r="J6" s="21">
        <f>$H$6-COUNTIF(I10:I993,"&gt;=1")</f>
        <v>34</v>
      </c>
      <c r="K6" s="21"/>
      <c r="L6" s="21">
        <f>$H$6-COUNTIF(K10:K993,"&gt;=1")</f>
        <v>34</v>
      </c>
      <c r="M6" s="21"/>
      <c r="N6" s="21">
        <f>$H$6-COUNTIF(M10:M993,"&gt;=1")</f>
        <v>34</v>
      </c>
      <c r="O6" s="21"/>
      <c r="P6" s="21">
        <f>$H$6-COUNTIF(O10:O993,"&gt;=1")</f>
        <v>34</v>
      </c>
      <c r="Q6" s="21"/>
      <c r="R6" s="21">
        <f>$H$6-COUNTIF(Q10:Q993,"&gt;=1")</f>
        <v>34</v>
      </c>
      <c r="S6" s="21"/>
      <c r="T6" s="21">
        <f>$H$6-COUNTIF(S10:S993,"&gt;=1")</f>
        <v>34</v>
      </c>
      <c r="U6" s="21"/>
      <c r="V6" s="21">
        <f>$H$6-COUNTIF(U10:U993,"&gt;=1")</f>
        <v>34</v>
      </c>
      <c r="W6" s="21"/>
      <c r="X6" s="21">
        <f>$H$6-COUNTIF(W10:W993,"&gt;=1")</f>
        <v>34</v>
      </c>
      <c r="Y6" s="21"/>
      <c r="Z6" s="21">
        <f>$H$6-COUNTIF(Y10:Y993,"&gt;=1")</f>
        <v>34</v>
      </c>
      <c r="AA6" s="21"/>
      <c r="AB6" s="21">
        <f>$H$6-COUNTIF(AA10:AA993,"&gt;=1")</f>
        <v>34</v>
      </c>
      <c r="AC6" s="21"/>
      <c r="AD6" s="21">
        <f>$H$6-COUNTIF(AC10:AC993,"&gt;=1")</f>
        <v>34</v>
      </c>
      <c r="AE6" s="21"/>
      <c r="AF6" s="21">
        <f>$H$6-COUNTIF(AE10:AE993,"&gt;=1")</f>
        <v>34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7" t="s">
        <v>13</v>
      </c>
      <c r="F7" s="98"/>
      <c r="G7" s="99"/>
      <c r="H7" s="20">
        <f>+SUM(H9:H998)</f>
        <v>32</v>
      </c>
      <c r="I7" s="20"/>
      <c r="J7" s="22">
        <f>H7-SUM(J9:J993)</f>
        <v>32</v>
      </c>
      <c r="K7" s="22"/>
      <c r="L7" s="23">
        <f>+J7-SUM(L9:L998)</f>
        <v>32</v>
      </c>
      <c r="M7" s="23"/>
      <c r="N7" s="23">
        <f>+L7-SUM(N9:N998)</f>
        <v>32</v>
      </c>
      <c r="O7" s="23"/>
      <c r="P7" s="23">
        <f>+N7-SUM(P9:P998)</f>
        <v>32</v>
      </c>
      <c r="Q7" s="23"/>
      <c r="R7" s="23">
        <f>+P7-SUM(R9:R998)</f>
        <v>32</v>
      </c>
      <c r="S7" s="23"/>
      <c r="T7" s="23">
        <f>+R7-SUM(T9:T998)</f>
        <v>32</v>
      </c>
      <c r="U7" s="23"/>
      <c r="V7" s="23">
        <f>+T7-SUM(V9:V998)</f>
        <v>32</v>
      </c>
      <c r="W7" s="23"/>
      <c r="X7" s="23">
        <f>+V7-SUM(X9:X998)</f>
        <v>32</v>
      </c>
      <c r="Y7" s="23"/>
      <c r="Z7" s="23">
        <f>+X7-SUM(Z9:Z998)</f>
        <v>32</v>
      </c>
      <c r="AA7" s="23"/>
      <c r="AB7" s="23">
        <f>+Z7-SUM(AB9:AB998)</f>
        <v>32</v>
      </c>
      <c r="AC7" s="23"/>
      <c r="AD7" s="23">
        <f>+AB7-SUM(AD9:AD998)</f>
        <v>32</v>
      </c>
      <c r="AE7" s="23"/>
      <c r="AF7" s="23">
        <f>+AD7-SUM(AF9:AF998)</f>
        <v>32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US045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50</v>
      </c>
      <c r="G10" s="28" t="s">
        <v>41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 t="e">
        <f>+IF(AK10=1,1,(#REF!+SUMPRODUCT((MOD(COLUMN(T10:AL10),2)=0)*T10:AL10))/$H10)</f>
        <v>#REF!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US045</v>
      </c>
      <c r="B11" s="92" t="str">
        <f>+'Sprint Backlog'!C5</f>
        <v>Prototipado</v>
      </c>
      <c r="C11" s="92"/>
      <c r="D11" s="92"/>
      <c r="E11" s="27" t="s">
        <v>3</v>
      </c>
      <c r="F11" s="28" t="s">
        <v>50</v>
      </c>
      <c r="G11" s="28" t="s">
        <v>41</v>
      </c>
      <c r="H11" s="33">
        <v>0.5</v>
      </c>
      <c r="I11" s="30">
        <f t="shared" ref="I11:I73" si="0">+SUMIF(J11,"&gt;0")/H11</f>
        <v>0</v>
      </c>
      <c r="J11" s="31"/>
      <c r="K11" s="30">
        <f t="shared" ref="K11:K73" si="1">+IF(I11=1,1,SUM(J11,L11)/$H11)</f>
        <v>0</v>
      </c>
      <c r="L11" s="31"/>
      <c r="M11" s="30">
        <f t="shared" ref="M11:M73" si="2">+IF(K11=1,1,SUM(J11,L11,N11)/$H11)</f>
        <v>0</v>
      </c>
      <c r="N11" s="31"/>
      <c r="O11" s="30">
        <f t="shared" ref="O11:O73" si="3">+IF(M11=1,1,SUM(J11,L11,N11,P11)/$H11)</f>
        <v>0</v>
      </c>
      <c r="P11" s="31"/>
      <c r="Q11" s="30">
        <f t="shared" ref="Q11:Q73" si="4">+IF(O11=1,1,SUM(J11,L11,N11,P11,R11)/$H11)</f>
        <v>0</v>
      </c>
      <c r="R11" s="31"/>
      <c r="S11" s="30">
        <f t="shared" ref="S11:S73" si="5">+IF(Q11=1,1,SUM(J11,L11,N11,P11,R11,T11)/$H11)</f>
        <v>0</v>
      </c>
      <c r="T11" s="31"/>
      <c r="U11" s="30">
        <f t="shared" ref="U11:U73" si="6">+IF(S11=1,1,SUM(J11,L11,N11,P11,R11,T11,V11)/$H11)</f>
        <v>0</v>
      </c>
      <c r="V11" s="31"/>
      <c r="W11" s="30">
        <f t="shared" ref="W11:W73" si="7">+IF(U11=1,1,(X11+SUMPRODUCT((MOD(COLUMN(J11:V11),2)=0)*J11:V11))/$H11)</f>
        <v>0</v>
      </c>
      <c r="X11" s="31"/>
      <c r="Y11" s="30">
        <f t="shared" ref="Y11:Y73" si="8">+IF(W11=1,1,(Z11+SUMPRODUCT((MOD(COLUMN(J11:X11),2)=0)*J11:X11))/$H11)</f>
        <v>0</v>
      </c>
      <c r="Z11" s="32"/>
      <c r="AA11" s="30">
        <f t="shared" ref="AA11:AA73" si="9">+IF(Y11=1,1,(AB11+SUMPRODUCT((MOD(COLUMN(J11:Z11),2)=0)*J11:Z11))/$H11)</f>
        <v>0</v>
      </c>
      <c r="AB11" s="32"/>
      <c r="AC11" s="30">
        <f t="shared" ref="AC11:AC73" si="10">+IF(AA11=1,1,(AD11+SUMPRODUCT((MOD(COLUMN(J11:AB11),2)=0)*J11:AB11))/$H11)</f>
        <v>0</v>
      </c>
      <c r="AD11" s="32"/>
      <c r="AE11" s="30">
        <f t="shared" ref="AE11:AE73" si="11">+IF(AC11=1,1,(AF11+SUMPRODUCT((MOD(COLUMN(L11:AD11),2)=0)*L11:AD11))/$H11)</f>
        <v>0</v>
      </c>
      <c r="AF11" s="32"/>
      <c r="AG11" s="30">
        <f t="shared" ref="AG11:AG73" si="12">+IF(AE11=1,1,(AH11+SUMPRODUCT((MOD(COLUMN(N11:AF11),2)=0)*N11:AF11))/$H11)</f>
        <v>0</v>
      </c>
      <c r="AH11" s="32"/>
      <c r="AI11" s="77">
        <f t="shared" ref="AI11:AI73" si="13">+IF(AG11=1,1,(AJ11+SUMPRODUCT((MOD(COLUMN(P11:AH11),2)=0)*P11:AH11))/$H11)</f>
        <v>0</v>
      </c>
      <c r="AJ11" s="32"/>
      <c r="AK11" s="77">
        <f t="shared" ref="AK11:AK73" si="14">+IF(AI11=1,1,(AL11+SUMPRODUCT((MOD(COLUMN(R11:AJ11),2)=0)*R11:AJ11))/$H11)</f>
        <v>0</v>
      </c>
      <c r="AL11" s="32"/>
      <c r="AM11" s="77" t="e">
        <f>+IF(AK11=1,1,(#REF!+SUMPRODUCT((MOD(COLUMN(T11:AL11),2)=0)*T11:AL11))/$H11)</f>
        <v>#REF!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US045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50</v>
      </c>
      <c r="G12" s="28" t="s">
        <v>41</v>
      </c>
      <c r="H12" s="33">
        <v>1</v>
      </c>
      <c r="I12" s="30">
        <f t="shared" si="0"/>
        <v>0</v>
      </c>
      <c r="J12" s="31"/>
      <c r="K12" s="30">
        <f t="shared" si="1"/>
        <v>0</v>
      </c>
      <c r="L12" s="31"/>
      <c r="M12" s="30">
        <f t="shared" si="2"/>
        <v>0</v>
      </c>
      <c r="N12" s="31"/>
      <c r="O12" s="30">
        <f t="shared" si="3"/>
        <v>0</v>
      </c>
      <c r="P12" s="31"/>
      <c r="Q12" s="30">
        <f t="shared" si="4"/>
        <v>0</v>
      </c>
      <c r="R12" s="31"/>
      <c r="S12" s="30">
        <f t="shared" si="5"/>
        <v>0</v>
      </c>
      <c r="T12" s="31"/>
      <c r="U12" s="30">
        <f t="shared" si="6"/>
        <v>0</v>
      </c>
      <c r="V12" s="31"/>
      <c r="W12" s="30">
        <f t="shared" si="7"/>
        <v>0</v>
      </c>
      <c r="X12" s="31"/>
      <c r="Y12" s="30">
        <f t="shared" si="8"/>
        <v>0</v>
      </c>
      <c r="Z12" s="32"/>
      <c r="AA12" s="30">
        <f t="shared" si="9"/>
        <v>0</v>
      </c>
      <c r="AB12" s="32"/>
      <c r="AC12" s="30">
        <f t="shared" si="10"/>
        <v>0</v>
      </c>
      <c r="AD12" s="32"/>
      <c r="AE12" s="30">
        <f t="shared" si="11"/>
        <v>0</v>
      </c>
      <c r="AF12" s="32"/>
      <c r="AG12" s="30">
        <f t="shared" si="12"/>
        <v>0</v>
      </c>
      <c r="AH12" s="32"/>
      <c r="AI12" s="77">
        <f t="shared" si="13"/>
        <v>0</v>
      </c>
      <c r="AJ12" s="32"/>
      <c r="AK12" s="77">
        <f t="shared" si="14"/>
        <v>0</v>
      </c>
      <c r="AL12" s="32"/>
      <c r="AM12" s="77" t="e">
        <f>+IF(AK12=1,1,(#REF!+SUMPRODUCT((MOD(COLUMN(T12:AL12),2)=0)*T12:AL12))/$H12)</f>
        <v>#REF!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US045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50</v>
      </c>
      <c r="G13" s="28" t="s">
        <v>41</v>
      </c>
      <c r="H13" s="33">
        <v>1</v>
      </c>
      <c r="I13" s="30">
        <f t="shared" si="0"/>
        <v>0</v>
      </c>
      <c r="J13" s="31"/>
      <c r="K13" s="30">
        <f t="shared" si="1"/>
        <v>0</v>
      </c>
      <c r="L13" s="31"/>
      <c r="M13" s="30">
        <f t="shared" si="2"/>
        <v>0</v>
      </c>
      <c r="N13" s="31"/>
      <c r="O13" s="30">
        <f t="shared" si="3"/>
        <v>0</v>
      </c>
      <c r="P13" s="31"/>
      <c r="Q13" s="30">
        <f t="shared" si="4"/>
        <v>0</v>
      </c>
      <c r="R13" s="31"/>
      <c r="S13" s="30">
        <f t="shared" si="5"/>
        <v>0</v>
      </c>
      <c r="T13" s="31"/>
      <c r="U13" s="30">
        <f t="shared" si="6"/>
        <v>0</v>
      </c>
      <c r="V13" s="31"/>
      <c r="W13" s="30">
        <f t="shared" si="7"/>
        <v>0</v>
      </c>
      <c r="X13" s="31"/>
      <c r="Y13" s="30">
        <f t="shared" si="8"/>
        <v>0</v>
      </c>
      <c r="Z13" s="32"/>
      <c r="AA13" s="30">
        <f t="shared" si="9"/>
        <v>0</v>
      </c>
      <c r="AB13" s="32"/>
      <c r="AC13" s="30">
        <f t="shared" si="10"/>
        <v>0</v>
      </c>
      <c r="AD13" s="32"/>
      <c r="AE13" s="30">
        <f t="shared" si="11"/>
        <v>0</v>
      </c>
      <c r="AF13" s="32"/>
      <c r="AG13" s="30">
        <f t="shared" si="12"/>
        <v>0</v>
      </c>
      <c r="AH13" s="32"/>
      <c r="AI13" s="77">
        <f t="shared" si="13"/>
        <v>0</v>
      </c>
      <c r="AJ13" s="32"/>
      <c r="AK13" s="77">
        <f t="shared" si="14"/>
        <v>0</v>
      </c>
      <c r="AL13" s="32"/>
      <c r="AM13" s="77" t="e">
        <f>+IF(AK13=1,1,(#REF!+SUMPRODUCT((MOD(COLUMN(T13:AL13),2)=0)*T13:AL13))/$H13)</f>
        <v>#REF!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US045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50</v>
      </c>
      <c r="G14" s="28" t="s">
        <v>41</v>
      </c>
      <c r="H14" s="33">
        <v>1</v>
      </c>
      <c r="I14" s="30">
        <f t="shared" si="0"/>
        <v>0</v>
      </c>
      <c r="J14" s="31"/>
      <c r="K14" s="30">
        <f t="shared" si="1"/>
        <v>0</v>
      </c>
      <c r="L14" s="31"/>
      <c r="M14" s="30">
        <f t="shared" si="2"/>
        <v>0</v>
      </c>
      <c r="N14" s="31"/>
      <c r="O14" s="30">
        <f t="shared" si="3"/>
        <v>0</v>
      </c>
      <c r="P14" s="31"/>
      <c r="Q14" s="30">
        <f t="shared" si="4"/>
        <v>0</v>
      </c>
      <c r="R14" s="31"/>
      <c r="S14" s="30">
        <f t="shared" si="5"/>
        <v>0</v>
      </c>
      <c r="T14" s="31"/>
      <c r="U14" s="30">
        <f t="shared" si="6"/>
        <v>0</v>
      </c>
      <c r="V14" s="31"/>
      <c r="W14" s="30">
        <f t="shared" si="7"/>
        <v>0</v>
      </c>
      <c r="X14" s="31"/>
      <c r="Y14" s="30">
        <f t="shared" si="8"/>
        <v>0</v>
      </c>
      <c r="Z14" s="32"/>
      <c r="AA14" s="30">
        <f t="shared" si="9"/>
        <v>0</v>
      </c>
      <c r="AB14" s="32"/>
      <c r="AC14" s="30">
        <f t="shared" si="10"/>
        <v>0</v>
      </c>
      <c r="AD14" s="32"/>
      <c r="AE14" s="30">
        <f t="shared" si="11"/>
        <v>0</v>
      </c>
      <c r="AF14" s="32"/>
      <c r="AG14" s="30">
        <f t="shared" si="12"/>
        <v>0</v>
      </c>
      <c r="AH14" s="32"/>
      <c r="AI14" s="77">
        <f t="shared" si="13"/>
        <v>0</v>
      </c>
      <c r="AJ14" s="32"/>
      <c r="AK14" s="77">
        <f t="shared" si="14"/>
        <v>0</v>
      </c>
      <c r="AL14" s="32"/>
      <c r="AM14" s="77" t="e">
        <f>+IF(AK14=1,1,(#REF!+SUMPRODUCT((MOD(COLUMN(T14:AL14),2)=0)*T14:AL14))/$H14)</f>
        <v>#REF!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US045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50</v>
      </c>
      <c r="G15" s="28" t="s">
        <v>41</v>
      </c>
      <c r="H15" s="33">
        <v>1</v>
      </c>
      <c r="I15" s="30">
        <f t="shared" si="0"/>
        <v>0</v>
      </c>
      <c r="J15" s="31"/>
      <c r="K15" s="30">
        <f t="shared" si="1"/>
        <v>0</v>
      </c>
      <c r="L15" s="31"/>
      <c r="M15" s="30">
        <f t="shared" si="2"/>
        <v>0</v>
      </c>
      <c r="N15" s="31"/>
      <c r="O15" s="30">
        <f t="shared" si="3"/>
        <v>0</v>
      </c>
      <c r="P15" s="31"/>
      <c r="Q15" s="30">
        <f t="shared" si="4"/>
        <v>0</v>
      </c>
      <c r="R15" s="31"/>
      <c r="S15" s="30">
        <f t="shared" si="5"/>
        <v>0</v>
      </c>
      <c r="T15" s="31"/>
      <c r="U15" s="30">
        <f t="shared" si="6"/>
        <v>0</v>
      </c>
      <c r="V15" s="31"/>
      <c r="W15" s="30">
        <f t="shared" si="7"/>
        <v>0</v>
      </c>
      <c r="X15" s="31"/>
      <c r="Y15" s="30">
        <f t="shared" si="8"/>
        <v>0</v>
      </c>
      <c r="Z15" s="32"/>
      <c r="AA15" s="30">
        <f t="shared" si="9"/>
        <v>0</v>
      </c>
      <c r="AB15" s="32"/>
      <c r="AC15" s="30">
        <f t="shared" si="10"/>
        <v>0</v>
      </c>
      <c r="AD15" s="32"/>
      <c r="AE15" s="30">
        <f t="shared" si="11"/>
        <v>0</v>
      </c>
      <c r="AF15" s="32"/>
      <c r="AG15" s="30">
        <f t="shared" si="12"/>
        <v>0</v>
      </c>
      <c r="AH15" s="32"/>
      <c r="AI15" s="77">
        <f t="shared" si="13"/>
        <v>0</v>
      </c>
      <c r="AJ15" s="32"/>
      <c r="AK15" s="77">
        <f t="shared" si="14"/>
        <v>0</v>
      </c>
      <c r="AL15" s="32"/>
      <c r="AM15" s="77" t="e">
        <f>+IF(AK15=1,1,(#REF!+SUMPRODUCT((MOD(COLUMN(T15:AL15),2)=0)*T15:AL15))/$H15)</f>
        <v>#REF!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US045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50</v>
      </c>
      <c r="G16" s="28" t="s">
        <v>41</v>
      </c>
      <c r="H16" s="29">
        <v>1</v>
      </c>
      <c r="I16" s="30">
        <f t="shared" si="0"/>
        <v>0</v>
      </c>
      <c r="J16" s="31"/>
      <c r="K16" s="30">
        <f t="shared" si="1"/>
        <v>0</v>
      </c>
      <c r="L16" s="31"/>
      <c r="M16" s="30">
        <f t="shared" si="2"/>
        <v>0</v>
      </c>
      <c r="N16" s="31"/>
      <c r="O16" s="30">
        <f t="shared" si="3"/>
        <v>0</v>
      </c>
      <c r="P16" s="31"/>
      <c r="Q16" s="30">
        <f t="shared" si="4"/>
        <v>0</v>
      </c>
      <c r="R16" s="31"/>
      <c r="S16" s="30">
        <f t="shared" si="5"/>
        <v>0</v>
      </c>
      <c r="T16" s="31"/>
      <c r="U16" s="30">
        <f t="shared" si="6"/>
        <v>0</v>
      </c>
      <c r="V16" s="31"/>
      <c r="W16" s="30">
        <f t="shared" si="7"/>
        <v>0</v>
      </c>
      <c r="X16" s="31"/>
      <c r="Y16" s="30">
        <f t="shared" si="8"/>
        <v>0</v>
      </c>
      <c r="Z16" s="32"/>
      <c r="AA16" s="30">
        <f t="shared" si="9"/>
        <v>0</v>
      </c>
      <c r="AB16" s="32"/>
      <c r="AC16" s="30">
        <f t="shared" si="10"/>
        <v>0</v>
      </c>
      <c r="AD16" s="32"/>
      <c r="AE16" s="30">
        <f t="shared" si="11"/>
        <v>0</v>
      </c>
      <c r="AF16" s="32"/>
      <c r="AG16" s="30">
        <f t="shared" si="12"/>
        <v>0</v>
      </c>
      <c r="AH16" s="32"/>
      <c r="AI16" s="77">
        <f t="shared" si="13"/>
        <v>0</v>
      </c>
      <c r="AJ16" s="32"/>
      <c r="AK16" s="77">
        <f t="shared" si="14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US055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50</v>
      </c>
      <c r="G17" s="28" t="s">
        <v>41</v>
      </c>
      <c r="H17" s="29">
        <v>0.5</v>
      </c>
      <c r="I17" s="30">
        <f t="shared" si="0"/>
        <v>0</v>
      </c>
      <c r="J17" s="31"/>
      <c r="K17" s="30">
        <f t="shared" si="1"/>
        <v>0</v>
      </c>
      <c r="L17" s="31"/>
      <c r="M17" s="30">
        <f t="shared" si="2"/>
        <v>0</v>
      </c>
      <c r="N17" s="31"/>
      <c r="O17" s="30">
        <f t="shared" si="3"/>
        <v>0</v>
      </c>
      <c r="P17" s="31"/>
      <c r="Q17" s="30">
        <f t="shared" si="4"/>
        <v>0</v>
      </c>
      <c r="R17" s="31"/>
      <c r="S17" s="30">
        <f t="shared" si="5"/>
        <v>0</v>
      </c>
      <c r="T17" s="31"/>
      <c r="U17" s="30">
        <f t="shared" si="6"/>
        <v>0</v>
      </c>
      <c r="V17" s="31"/>
      <c r="W17" s="30">
        <f t="shared" si="7"/>
        <v>0</v>
      </c>
      <c r="X17" s="31"/>
      <c r="Y17" s="30">
        <f t="shared" si="8"/>
        <v>0</v>
      </c>
      <c r="Z17" s="32"/>
      <c r="AA17" s="30">
        <f t="shared" si="9"/>
        <v>0</v>
      </c>
      <c r="AB17" s="32"/>
      <c r="AC17" s="30">
        <f t="shared" si="10"/>
        <v>0</v>
      </c>
      <c r="AD17" s="32"/>
      <c r="AE17" s="30">
        <f t="shared" si="11"/>
        <v>0</v>
      </c>
      <c r="AF17" s="32"/>
      <c r="AG17" s="30">
        <f t="shared" si="12"/>
        <v>0</v>
      </c>
      <c r="AH17" s="32"/>
      <c r="AI17" s="77">
        <f t="shared" si="13"/>
        <v>0</v>
      </c>
      <c r="AJ17" s="32"/>
      <c r="AK17" s="77">
        <f t="shared" si="14"/>
        <v>0</v>
      </c>
      <c r="AL17" s="32"/>
      <c r="AM17" s="77" t="e">
        <f>+IF(AK17=1,1,(#REF!+SUMPRODUCT((MOD(COLUMN(T17:AL17),2)=0)*T17:AL17))/$H17)</f>
        <v>#REF!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US055</v>
      </c>
      <c r="B18" s="92" t="str">
        <f>+'Sprint Backlog'!C12</f>
        <v>Prototipado</v>
      </c>
      <c r="C18" s="92"/>
      <c r="D18" s="92"/>
      <c r="E18" s="28" t="s">
        <v>3</v>
      </c>
      <c r="F18" s="28" t="s">
        <v>50</v>
      </c>
      <c r="G18" s="28" t="s">
        <v>41</v>
      </c>
      <c r="H18" s="33">
        <v>1.5</v>
      </c>
      <c r="I18" s="30">
        <f t="shared" si="0"/>
        <v>0</v>
      </c>
      <c r="J18" s="31"/>
      <c r="K18" s="30">
        <f t="shared" si="1"/>
        <v>0</v>
      </c>
      <c r="L18" s="31"/>
      <c r="M18" s="30">
        <f t="shared" si="2"/>
        <v>0</v>
      </c>
      <c r="N18" s="31"/>
      <c r="O18" s="30">
        <f t="shared" si="3"/>
        <v>0</v>
      </c>
      <c r="P18" s="31"/>
      <c r="Q18" s="30">
        <f t="shared" si="4"/>
        <v>0</v>
      </c>
      <c r="R18" s="31"/>
      <c r="S18" s="30">
        <f t="shared" si="5"/>
        <v>0</v>
      </c>
      <c r="T18" s="31"/>
      <c r="U18" s="30">
        <f t="shared" si="6"/>
        <v>0</v>
      </c>
      <c r="V18" s="31"/>
      <c r="W18" s="30">
        <f t="shared" si="7"/>
        <v>0</v>
      </c>
      <c r="X18" s="31"/>
      <c r="Y18" s="30">
        <f t="shared" si="8"/>
        <v>0</v>
      </c>
      <c r="Z18" s="32"/>
      <c r="AA18" s="30">
        <f t="shared" si="9"/>
        <v>0</v>
      </c>
      <c r="AB18" s="32"/>
      <c r="AC18" s="30">
        <f t="shared" si="10"/>
        <v>0</v>
      </c>
      <c r="AD18" s="32"/>
      <c r="AE18" s="30">
        <f t="shared" si="11"/>
        <v>0</v>
      </c>
      <c r="AF18" s="32"/>
      <c r="AG18" s="30">
        <f t="shared" si="12"/>
        <v>0</v>
      </c>
      <c r="AH18" s="32"/>
      <c r="AI18" s="77">
        <f t="shared" si="13"/>
        <v>0</v>
      </c>
      <c r="AJ18" s="32"/>
      <c r="AK18" s="77">
        <f t="shared" si="14"/>
        <v>0</v>
      </c>
      <c r="AL18" s="32"/>
      <c r="AM18" s="77" t="e">
        <f>+IF(AK18=1,1,(#REF!+SUMPRODUCT((MOD(COLUMN(T18:AL18),2)=0)*T18:AL18))/$H18)</f>
        <v>#REF!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US055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50</v>
      </c>
      <c r="G19" s="28" t="s">
        <v>41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</v>
      </c>
      <c r="N19" s="31"/>
      <c r="O19" s="30">
        <f t="shared" si="3"/>
        <v>0</v>
      </c>
      <c r="P19" s="31"/>
      <c r="Q19" s="30">
        <f t="shared" si="4"/>
        <v>0</v>
      </c>
      <c r="R19" s="31"/>
      <c r="S19" s="30">
        <f t="shared" si="5"/>
        <v>0</v>
      </c>
      <c r="T19" s="31"/>
      <c r="U19" s="30">
        <f t="shared" si="6"/>
        <v>0</v>
      </c>
      <c r="V19" s="31"/>
      <c r="W19" s="30">
        <f t="shared" si="7"/>
        <v>0</v>
      </c>
      <c r="X19" s="31"/>
      <c r="Y19" s="30">
        <f t="shared" si="8"/>
        <v>0</v>
      </c>
      <c r="Z19" s="32"/>
      <c r="AA19" s="30">
        <f t="shared" si="9"/>
        <v>0</v>
      </c>
      <c r="AB19" s="32"/>
      <c r="AC19" s="30">
        <f t="shared" si="10"/>
        <v>0</v>
      </c>
      <c r="AD19" s="32"/>
      <c r="AE19" s="30">
        <f t="shared" si="11"/>
        <v>0</v>
      </c>
      <c r="AF19" s="32"/>
      <c r="AG19" s="30">
        <f t="shared" si="12"/>
        <v>0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 x14ac:dyDescent="0.25">
      <c r="A20" s="34" t="str">
        <f>+'Sprint Backlog'!B14</f>
        <v>US055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50</v>
      </c>
      <c r="G20" s="28" t="s">
        <v>41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</v>
      </c>
      <c r="N20" s="31"/>
      <c r="O20" s="30">
        <f t="shared" si="3"/>
        <v>0</v>
      </c>
      <c r="P20" s="31"/>
      <c r="Q20" s="30">
        <f t="shared" si="4"/>
        <v>0</v>
      </c>
      <c r="R20" s="31"/>
      <c r="S20" s="30">
        <f t="shared" si="5"/>
        <v>0</v>
      </c>
      <c r="T20" s="31"/>
      <c r="U20" s="30">
        <f t="shared" si="6"/>
        <v>0</v>
      </c>
      <c r="V20" s="31"/>
      <c r="W20" s="30">
        <f t="shared" si="7"/>
        <v>0</v>
      </c>
      <c r="X20" s="31"/>
      <c r="Y20" s="30">
        <f t="shared" si="8"/>
        <v>0</v>
      </c>
      <c r="Z20" s="32"/>
      <c r="AA20" s="30">
        <f t="shared" si="9"/>
        <v>0</v>
      </c>
      <c r="AB20" s="32"/>
      <c r="AC20" s="30">
        <f t="shared" si="10"/>
        <v>0</v>
      </c>
      <c r="AD20" s="32"/>
      <c r="AE20" s="30">
        <f t="shared" si="11"/>
        <v>0</v>
      </c>
      <c r="AF20" s="32"/>
      <c r="AG20" s="30">
        <f t="shared" si="12"/>
        <v>0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 x14ac:dyDescent="0.25">
      <c r="A21" s="34" t="str">
        <f>+'Sprint Backlog'!B15</f>
        <v>US055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50</v>
      </c>
      <c r="G21" s="28" t="s">
        <v>41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</v>
      </c>
      <c r="N21" s="31"/>
      <c r="O21" s="30">
        <f t="shared" si="3"/>
        <v>0</v>
      </c>
      <c r="P21" s="31"/>
      <c r="Q21" s="30">
        <f t="shared" si="4"/>
        <v>0</v>
      </c>
      <c r="R21" s="31"/>
      <c r="S21" s="30">
        <f t="shared" si="5"/>
        <v>0</v>
      </c>
      <c r="T21" s="31"/>
      <c r="U21" s="30">
        <f t="shared" si="6"/>
        <v>0</v>
      </c>
      <c r="V21" s="31"/>
      <c r="W21" s="30">
        <f t="shared" si="7"/>
        <v>0</v>
      </c>
      <c r="X21" s="31"/>
      <c r="Y21" s="30">
        <f t="shared" si="8"/>
        <v>0</v>
      </c>
      <c r="Z21" s="32"/>
      <c r="AA21" s="30">
        <f t="shared" si="9"/>
        <v>0</v>
      </c>
      <c r="AB21" s="32"/>
      <c r="AC21" s="30">
        <f t="shared" si="10"/>
        <v>0</v>
      </c>
      <c r="AD21" s="32"/>
      <c r="AE21" s="30">
        <f t="shared" si="11"/>
        <v>0</v>
      </c>
      <c r="AF21" s="32"/>
      <c r="AG21" s="30">
        <f t="shared" si="12"/>
        <v>0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 x14ac:dyDescent="0.25">
      <c r="A22" s="34" t="str">
        <f>+'Sprint Backlog'!B16</f>
        <v>US055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50</v>
      </c>
      <c r="G22" s="28" t="s">
        <v>41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</v>
      </c>
      <c r="N22" s="31"/>
      <c r="O22" s="30">
        <f t="shared" si="3"/>
        <v>0</v>
      </c>
      <c r="P22" s="31"/>
      <c r="Q22" s="30">
        <f t="shared" si="4"/>
        <v>0</v>
      </c>
      <c r="R22" s="31"/>
      <c r="S22" s="30">
        <f t="shared" si="5"/>
        <v>0</v>
      </c>
      <c r="T22" s="31"/>
      <c r="U22" s="30">
        <f t="shared" si="6"/>
        <v>0</v>
      </c>
      <c r="V22" s="31"/>
      <c r="W22" s="30">
        <f t="shared" si="7"/>
        <v>0</v>
      </c>
      <c r="X22" s="31"/>
      <c r="Y22" s="30">
        <f t="shared" si="8"/>
        <v>0</v>
      </c>
      <c r="Z22" s="32"/>
      <c r="AA22" s="30">
        <f t="shared" si="9"/>
        <v>0</v>
      </c>
      <c r="AB22" s="32"/>
      <c r="AC22" s="30">
        <f t="shared" si="10"/>
        <v>0</v>
      </c>
      <c r="AD22" s="32"/>
      <c r="AE22" s="30">
        <f t="shared" si="11"/>
        <v>0</v>
      </c>
      <c r="AF22" s="32"/>
      <c r="AG22" s="30">
        <f t="shared" si="12"/>
        <v>0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 x14ac:dyDescent="0.25">
      <c r="A23" s="34" t="str">
        <f>+'Sprint Backlog'!B17</f>
        <v>US055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50</v>
      </c>
      <c r="G23" s="28" t="s">
        <v>41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</v>
      </c>
      <c r="N23" s="31"/>
      <c r="O23" s="30">
        <f t="shared" si="3"/>
        <v>0</v>
      </c>
      <c r="P23" s="31"/>
      <c r="Q23" s="30">
        <f t="shared" si="4"/>
        <v>0</v>
      </c>
      <c r="R23" s="31"/>
      <c r="S23" s="30">
        <f t="shared" si="5"/>
        <v>0</v>
      </c>
      <c r="T23" s="31"/>
      <c r="U23" s="30">
        <f t="shared" si="6"/>
        <v>0</v>
      </c>
      <c r="V23" s="31"/>
      <c r="W23" s="30">
        <f t="shared" si="7"/>
        <v>0</v>
      </c>
      <c r="X23" s="31"/>
      <c r="Y23" s="30">
        <f t="shared" si="8"/>
        <v>0</v>
      </c>
      <c r="Z23" s="32"/>
      <c r="AA23" s="30">
        <f t="shared" si="9"/>
        <v>0</v>
      </c>
      <c r="AB23" s="32"/>
      <c r="AC23" s="30">
        <f t="shared" si="10"/>
        <v>0</v>
      </c>
      <c r="AD23" s="32"/>
      <c r="AE23" s="30">
        <f t="shared" si="11"/>
        <v>0</v>
      </c>
      <c r="AF23" s="32"/>
      <c r="AG23" s="30">
        <f t="shared" si="12"/>
        <v>0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US051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50</v>
      </c>
      <c r="G24" s="28" t="s">
        <v>41</v>
      </c>
      <c r="H24" s="29">
        <v>0.5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>
        <f t="shared" si="3"/>
        <v>0</v>
      </c>
      <c r="P24" s="31"/>
      <c r="Q24" s="30">
        <f t="shared" si="4"/>
        <v>0</v>
      </c>
      <c r="R24" s="31"/>
      <c r="S24" s="30">
        <f t="shared" si="5"/>
        <v>0</v>
      </c>
      <c r="T24" s="31"/>
      <c r="U24" s="30">
        <f t="shared" si="6"/>
        <v>0</v>
      </c>
      <c r="V24" s="31"/>
      <c r="W24" s="30">
        <f t="shared" si="7"/>
        <v>0</v>
      </c>
      <c r="X24" s="31"/>
      <c r="Y24" s="30">
        <f t="shared" si="8"/>
        <v>0</v>
      </c>
      <c r="Z24" s="32"/>
      <c r="AA24" s="30">
        <f t="shared" si="9"/>
        <v>0</v>
      </c>
      <c r="AB24" s="32"/>
      <c r="AC24" s="30">
        <f t="shared" si="10"/>
        <v>0</v>
      </c>
      <c r="AD24" s="32"/>
      <c r="AE24" s="30">
        <f t="shared" si="11"/>
        <v>0</v>
      </c>
      <c r="AF24" s="32"/>
      <c r="AG24" s="30">
        <f t="shared" si="12"/>
        <v>0</v>
      </c>
      <c r="AH24" s="32"/>
      <c r="AI24" s="77">
        <f t="shared" si="13"/>
        <v>0</v>
      </c>
      <c r="AJ24" s="32"/>
      <c r="AK24" s="77">
        <f t="shared" si="14"/>
        <v>0</v>
      </c>
      <c r="AL24" s="32"/>
      <c r="AM24" s="77" t="e">
        <f>+IF(AK24=1,1,(#REF!+SUMPRODUCT((MOD(COLUMN(T24:AL24),2)=0)*T24:AL24))/$H24)</f>
        <v>#REF!</v>
      </c>
    </row>
    <row r="25" spans="1:45" x14ac:dyDescent="0.25">
      <c r="A25" s="34" t="str">
        <f>+'Sprint Backlog'!B19</f>
        <v>US051</v>
      </c>
      <c r="B25" s="92" t="str">
        <f>+'Sprint Backlog'!C19</f>
        <v>Prototipado</v>
      </c>
      <c r="C25" s="92"/>
      <c r="D25" s="92"/>
      <c r="E25" s="28" t="s">
        <v>3</v>
      </c>
      <c r="F25" s="28" t="s">
        <v>50</v>
      </c>
      <c r="G25" s="28" t="s">
        <v>41</v>
      </c>
      <c r="H25" s="33">
        <v>0.5</v>
      </c>
      <c r="I25" s="30">
        <f t="shared" si="0"/>
        <v>0</v>
      </c>
      <c r="J25" s="31"/>
      <c r="K25" s="30">
        <f t="shared" si="1"/>
        <v>0</v>
      </c>
      <c r="L25" s="31"/>
      <c r="M25" s="30">
        <f t="shared" si="2"/>
        <v>0</v>
      </c>
      <c r="N25" s="31"/>
      <c r="O25" s="30">
        <f t="shared" si="3"/>
        <v>0</v>
      </c>
      <c r="P25" s="31"/>
      <c r="Q25" s="30">
        <f t="shared" si="4"/>
        <v>0</v>
      </c>
      <c r="R25" s="31"/>
      <c r="S25" s="30">
        <f t="shared" si="5"/>
        <v>0</v>
      </c>
      <c r="T25" s="31"/>
      <c r="U25" s="30">
        <f t="shared" si="6"/>
        <v>0</v>
      </c>
      <c r="V25" s="31"/>
      <c r="W25" s="30">
        <f t="shared" si="7"/>
        <v>0</v>
      </c>
      <c r="X25" s="31"/>
      <c r="Y25" s="30">
        <f t="shared" si="8"/>
        <v>0</v>
      </c>
      <c r="Z25" s="32"/>
      <c r="AA25" s="30">
        <f t="shared" si="9"/>
        <v>0</v>
      </c>
      <c r="AB25" s="32"/>
      <c r="AC25" s="30">
        <f t="shared" si="10"/>
        <v>0</v>
      </c>
      <c r="AD25" s="32"/>
      <c r="AE25" s="30">
        <f t="shared" si="11"/>
        <v>0</v>
      </c>
      <c r="AF25" s="32"/>
      <c r="AG25" s="30">
        <f t="shared" si="12"/>
        <v>0</v>
      </c>
      <c r="AH25" s="32"/>
      <c r="AI25" s="77">
        <f t="shared" si="13"/>
        <v>0</v>
      </c>
      <c r="AJ25" s="32"/>
      <c r="AK25" s="77">
        <f t="shared" si="14"/>
        <v>0</v>
      </c>
      <c r="AL25" s="32"/>
      <c r="AM25" s="77" t="e">
        <f>+IF(AK25=1,1,(#REF!+SUMPRODUCT((MOD(COLUMN(T25:AL25),2)=0)*T25:AL25))/$H25)</f>
        <v>#REF!</v>
      </c>
    </row>
    <row r="26" spans="1:45" x14ac:dyDescent="0.25">
      <c r="A26" s="34" t="str">
        <f>+'Sprint Backlog'!B20</f>
        <v>US051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50</v>
      </c>
      <c r="G26" s="28" t="s">
        <v>41</v>
      </c>
      <c r="H26" s="33">
        <v>0.5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>
        <f t="shared" si="3"/>
        <v>0</v>
      </c>
      <c r="P26" s="31"/>
      <c r="Q26" s="30">
        <f t="shared" si="4"/>
        <v>0</v>
      </c>
      <c r="R26" s="31"/>
      <c r="S26" s="30">
        <f t="shared" si="5"/>
        <v>0</v>
      </c>
      <c r="T26" s="31"/>
      <c r="U26" s="30">
        <f t="shared" si="6"/>
        <v>0</v>
      </c>
      <c r="V26" s="31"/>
      <c r="W26" s="30">
        <f t="shared" si="7"/>
        <v>0</v>
      </c>
      <c r="X26" s="31"/>
      <c r="Y26" s="30">
        <f t="shared" si="8"/>
        <v>0</v>
      </c>
      <c r="Z26" s="32"/>
      <c r="AA26" s="30">
        <f t="shared" si="9"/>
        <v>0</v>
      </c>
      <c r="AB26" s="32"/>
      <c r="AC26" s="30">
        <f t="shared" si="10"/>
        <v>0</v>
      </c>
      <c r="AD26" s="32"/>
      <c r="AE26" s="30">
        <f t="shared" si="11"/>
        <v>0</v>
      </c>
      <c r="AF26" s="32"/>
      <c r="AG26" s="30">
        <f t="shared" si="12"/>
        <v>0</v>
      </c>
      <c r="AH26" s="32"/>
      <c r="AI26" s="77">
        <f t="shared" si="13"/>
        <v>0</v>
      </c>
      <c r="AJ26" s="32"/>
      <c r="AK26" s="77">
        <f t="shared" si="14"/>
        <v>0</v>
      </c>
      <c r="AL26" s="32"/>
      <c r="AM26" s="77" t="e">
        <f>+IF(AK26=1,1,(#REF!+SUMPRODUCT((MOD(COLUMN(T26:AL26),2)=0)*T26:AL26))/$H26)</f>
        <v>#REF!</v>
      </c>
    </row>
    <row r="27" spans="1:45" x14ac:dyDescent="0.25">
      <c r="A27" s="34" t="str">
        <f>+'Sprint Backlog'!B21</f>
        <v>US051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50</v>
      </c>
      <c r="G27" s="28" t="s">
        <v>41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 t="shared" si="2"/>
        <v>0</v>
      </c>
      <c r="N27" s="31"/>
      <c r="O27" s="30">
        <f t="shared" si="3"/>
        <v>0</v>
      </c>
      <c r="P27" s="31"/>
      <c r="Q27" s="30">
        <f t="shared" si="4"/>
        <v>0</v>
      </c>
      <c r="R27" s="31"/>
      <c r="S27" s="30">
        <f t="shared" si="5"/>
        <v>0</v>
      </c>
      <c r="T27" s="31"/>
      <c r="U27" s="30">
        <f t="shared" si="6"/>
        <v>0</v>
      </c>
      <c r="V27" s="31"/>
      <c r="W27" s="30">
        <f t="shared" si="7"/>
        <v>0</v>
      </c>
      <c r="X27" s="31"/>
      <c r="Y27" s="30">
        <f t="shared" si="8"/>
        <v>0</v>
      </c>
      <c r="Z27" s="32"/>
      <c r="AA27" s="30">
        <f t="shared" si="9"/>
        <v>0</v>
      </c>
      <c r="AB27" s="32"/>
      <c r="AC27" s="30">
        <f t="shared" si="10"/>
        <v>0</v>
      </c>
      <c r="AD27" s="32"/>
      <c r="AE27" s="30">
        <f t="shared" si="11"/>
        <v>0</v>
      </c>
      <c r="AF27" s="32"/>
      <c r="AG27" s="30">
        <f t="shared" si="12"/>
        <v>0</v>
      </c>
      <c r="AH27" s="32"/>
      <c r="AI27" s="77">
        <f t="shared" si="13"/>
        <v>0</v>
      </c>
      <c r="AJ27" s="32"/>
      <c r="AK27" s="77">
        <f t="shared" si="14"/>
        <v>0</v>
      </c>
      <c r="AL27" s="32"/>
      <c r="AM27" s="77" t="e">
        <f>+IF(AK27=1,1,(#REF!+SUMPRODUCT((MOD(COLUMN(T27:AL27),2)=0)*T27:AL27))/$H27)</f>
        <v>#REF!</v>
      </c>
    </row>
    <row r="28" spans="1:45" x14ac:dyDescent="0.25">
      <c r="A28" s="34" t="str">
        <f>+'Sprint Backlog'!B22</f>
        <v>US051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50</v>
      </c>
      <c r="G28" s="28" t="s">
        <v>41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 t="shared" si="2"/>
        <v>0</v>
      </c>
      <c r="N28" s="31"/>
      <c r="O28" s="30">
        <f t="shared" si="3"/>
        <v>0</v>
      </c>
      <c r="P28" s="31"/>
      <c r="Q28" s="30">
        <f t="shared" si="4"/>
        <v>0</v>
      </c>
      <c r="R28" s="31"/>
      <c r="S28" s="30">
        <f t="shared" si="5"/>
        <v>0</v>
      </c>
      <c r="T28" s="31"/>
      <c r="U28" s="30">
        <f t="shared" si="6"/>
        <v>0</v>
      </c>
      <c r="V28" s="31"/>
      <c r="W28" s="30">
        <f t="shared" si="7"/>
        <v>0</v>
      </c>
      <c r="X28" s="31"/>
      <c r="Y28" s="30">
        <f t="shared" si="8"/>
        <v>0</v>
      </c>
      <c r="Z28" s="32"/>
      <c r="AA28" s="30">
        <f t="shared" si="9"/>
        <v>0</v>
      </c>
      <c r="AB28" s="32"/>
      <c r="AC28" s="30">
        <f t="shared" si="10"/>
        <v>0</v>
      </c>
      <c r="AD28" s="32"/>
      <c r="AE28" s="30">
        <f t="shared" si="11"/>
        <v>0</v>
      </c>
      <c r="AF28" s="32"/>
      <c r="AG28" s="30">
        <f t="shared" si="12"/>
        <v>0</v>
      </c>
      <c r="AH28" s="32"/>
      <c r="AI28" s="77">
        <f t="shared" si="13"/>
        <v>0</v>
      </c>
      <c r="AJ28" s="32"/>
      <c r="AK28" s="77">
        <f t="shared" si="14"/>
        <v>0</v>
      </c>
      <c r="AL28" s="32"/>
      <c r="AM28" s="77" t="e">
        <f>+IF(AK28=1,1,(#REF!+SUMPRODUCT((MOD(COLUMN(T28:AL28),2)=0)*T28:AL28))/$H28)</f>
        <v>#REF!</v>
      </c>
    </row>
    <row r="29" spans="1:45" x14ac:dyDescent="0.25">
      <c r="A29" s="34" t="str">
        <f>+'Sprint Backlog'!B23</f>
        <v>US051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50</v>
      </c>
      <c r="G29" s="28" t="s">
        <v>41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0</v>
      </c>
      <c r="R29" s="31"/>
      <c r="S29" s="30">
        <f t="shared" si="5"/>
        <v>0</v>
      </c>
      <c r="T29" s="31"/>
      <c r="U29" s="30">
        <f t="shared" si="6"/>
        <v>0</v>
      </c>
      <c r="V29" s="31"/>
      <c r="W29" s="30">
        <f t="shared" si="7"/>
        <v>0</v>
      </c>
      <c r="X29" s="31"/>
      <c r="Y29" s="30">
        <f t="shared" si="8"/>
        <v>0</v>
      </c>
      <c r="Z29" s="32"/>
      <c r="AA29" s="30">
        <f t="shared" si="9"/>
        <v>0</v>
      </c>
      <c r="AB29" s="32"/>
      <c r="AC29" s="30">
        <f t="shared" si="10"/>
        <v>0</v>
      </c>
      <c r="AD29" s="32"/>
      <c r="AE29" s="30">
        <f t="shared" si="11"/>
        <v>0</v>
      </c>
      <c r="AF29" s="32"/>
      <c r="AG29" s="30">
        <f t="shared" si="12"/>
        <v>0</v>
      </c>
      <c r="AH29" s="32"/>
      <c r="AI29" s="77">
        <f t="shared" si="13"/>
        <v>0</v>
      </c>
      <c r="AJ29" s="32"/>
      <c r="AK29" s="77">
        <f t="shared" si="14"/>
        <v>0</v>
      </c>
      <c r="AL29" s="32"/>
      <c r="AM29" s="77" t="e">
        <f>+IF(AK29=1,1,(#REF!+SUMPRODUCT((MOD(COLUMN(T29:AL29),2)=0)*T29:AL29))/$H29)</f>
        <v>#REF!</v>
      </c>
    </row>
    <row r="30" spans="1:45" x14ac:dyDescent="0.25">
      <c r="A30" s="34" t="str">
        <f>+'Sprint Backlog'!B24</f>
        <v>US051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50</v>
      </c>
      <c r="G30" s="28" t="s">
        <v>41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0</v>
      </c>
      <c r="R30" s="31"/>
      <c r="S30" s="30">
        <f t="shared" si="5"/>
        <v>0</v>
      </c>
      <c r="T30" s="31"/>
      <c r="U30" s="30">
        <f t="shared" si="6"/>
        <v>0</v>
      </c>
      <c r="V30" s="31"/>
      <c r="W30" s="30">
        <f t="shared" si="7"/>
        <v>0</v>
      </c>
      <c r="X30" s="31"/>
      <c r="Y30" s="30">
        <f t="shared" si="8"/>
        <v>0</v>
      </c>
      <c r="Z30" s="32"/>
      <c r="AA30" s="30">
        <f t="shared" si="9"/>
        <v>0</v>
      </c>
      <c r="AB30" s="32"/>
      <c r="AC30" s="30">
        <f t="shared" si="10"/>
        <v>0</v>
      </c>
      <c r="AD30" s="32"/>
      <c r="AE30" s="30">
        <f t="shared" si="11"/>
        <v>0</v>
      </c>
      <c r="AF30" s="32"/>
      <c r="AG30" s="30">
        <f t="shared" si="12"/>
        <v>0</v>
      </c>
      <c r="AH30" s="32"/>
      <c r="AI30" s="77">
        <f t="shared" si="13"/>
        <v>0</v>
      </c>
      <c r="AJ30" s="32"/>
      <c r="AK30" s="77">
        <f t="shared" si="14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US052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50</v>
      </c>
      <c r="G31" s="28" t="s">
        <v>41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0</v>
      </c>
      <c r="T31" s="31"/>
      <c r="U31" s="30">
        <f t="shared" si="6"/>
        <v>0</v>
      </c>
      <c r="V31" s="31"/>
      <c r="W31" s="30">
        <f t="shared" si="7"/>
        <v>0</v>
      </c>
      <c r="X31" s="31"/>
      <c r="Y31" s="30">
        <f t="shared" si="8"/>
        <v>0</v>
      </c>
      <c r="Z31" s="32"/>
      <c r="AA31" s="30">
        <f t="shared" si="9"/>
        <v>0</v>
      </c>
      <c r="AB31" s="32"/>
      <c r="AC31" s="30">
        <f t="shared" si="10"/>
        <v>0</v>
      </c>
      <c r="AD31" s="32"/>
      <c r="AE31" s="30">
        <f t="shared" si="11"/>
        <v>0</v>
      </c>
      <c r="AF31" s="32"/>
      <c r="AG31" s="30">
        <f t="shared" si="12"/>
        <v>0</v>
      </c>
      <c r="AH31" s="32"/>
      <c r="AI31" s="77">
        <f t="shared" si="13"/>
        <v>0</v>
      </c>
      <c r="AJ31" s="32"/>
      <c r="AK31" s="77">
        <f t="shared" si="14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US052</v>
      </c>
      <c r="B32" s="92" t="str">
        <f>+'Sprint Backlog'!C26</f>
        <v>Prototipado</v>
      </c>
      <c r="C32" s="92"/>
      <c r="D32" s="92"/>
      <c r="E32" s="28" t="s">
        <v>3</v>
      </c>
      <c r="F32" s="28" t="s">
        <v>50</v>
      </c>
      <c r="G32" s="28" t="s">
        <v>41</v>
      </c>
      <c r="H32" s="33">
        <v>0.15</v>
      </c>
      <c r="I32" s="30">
        <f t="shared" si="0"/>
        <v>0</v>
      </c>
      <c r="J32" s="31"/>
      <c r="K32" s="30">
        <f t="shared" si="1"/>
        <v>0</v>
      </c>
      <c r="L32" s="31"/>
      <c r="M32" s="30">
        <f t="shared" si="2"/>
        <v>0</v>
      </c>
      <c r="N32" s="31"/>
      <c r="O32" s="30">
        <f t="shared" si="3"/>
        <v>0</v>
      </c>
      <c r="P32" s="31"/>
      <c r="Q32" s="30">
        <f t="shared" si="4"/>
        <v>0</v>
      </c>
      <c r="R32" s="31"/>
      <c r="S32" s="30">
        <f t="shared" si="5"/>
        <v>0</v>
      </c>
      <c r="T32" s="31"/>
      <c r="U32" s="30">
        <f t="shared" si="6"/>
        <v>0</v>
      </c>
      <c r="V32" s="31"/>
      <c r="W32" s="30">
        <f t="shared" si="7"/>
        <v>0</v>
      </c>
      <c r="X32" s="31"/>
      <c r="Y32" s="30">
        <f t="shared" si="8"/>
        <v>0</v>
      </c>
      <c r="Z32" s="32"/>
      <c r="AA32" s="30">
        <f t="shared" si="9"/>
        <v>0</v>
      </c>
      <c r="AB32" s="32"/>
      <c r="AC32" s="30">
        <f t="shared" si="10"/>
        <v>0</v>
      </c>
      <c r="AD32" s="32"/>
      <c r="AE32" s="30">
        <f t="shared" si="11"/>
        <v>0</v>
      </c>
      <c r="AF32" s="32"/>
      <c r="AG32" s="30">
        <f t="shared" si="12"/>
        <v>0</v>
      </c>
      <c r="AH32" s="32"/>
      <c r="AI32" s="77">
        <f t="shared" si="13"/>
        <v>0</v>
      </c>
      <c r="AJ32" s="32"/>
      <c r="AK32" s="77">
        <f t="shared" si="14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US052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50</v>
      </c>
      <c r="G33" s="28" t="s">
        <v>41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0</v>
      </c>
      <c r="R33" s="31"/>
      <c r="S33" s="30">
        <f t="shared" si="5"/>
        <v>0</v>
      </c>
      <c r="T33" s="31"/>
      <c r="U33" s="30">
        <f t="shared" si="6"/>
        <v>0</v>
      </c>
      <c r="V33" s="31"/>
      <c r="W33" s="30">
        <f t="shared" si="7"/>
        <v>0</v>
      </c>
      <c r="X33" s="31"/>
      <c r="Y33" s="30">
        <f t="shared" si="8"/>
        <v>0</v>
      </c>
      <c r="Z33" s="32"/>
      <c r="AA33" s="30">
        <f t="shared" si="9"/>
        <v>0</v>
      </c>
      <c r="AB33" s="32"/>
      <c r="AC33" s="30">
        <f t="shared" si="10"/>
        <v>0</v>
      </c>
      <c r="AD33" s="32"/>
      <c r="AE33" s="30">
        <f t="shared" si="11"/>
        <v>0</v>
      </c>
      <c r="AF33" s="32"/>
      <c r="AG33" s="30">
        <f t="shared" si="12"/>
        <v>0</v>
      </c>
      <c r="AH33" s="32"/>
      <c r="AI33" s="77">
        <f t="shared" si="13"/>
        <v>0</v>
      </c>
      <c r="AJ33" s="32"/>
      <c r="AK33" s="77">
        <f t="shared" si="14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US052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50</v>
      </c>
      <c r="G34" s="28" t="s">
        <v>41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0</v>
      </c>
      <c r="V34" s="31"/>
      <c r="W34" s="30">
        <f t="shared" si="7"/>
        <v>0</v>
      </c>
      <c r="X34" s="31"/>
      <c r="Y34" s="30">
        <f t="shared" si="8"/>
        <v>0</v>
      </c>
      <c r="Z34" s="32"/>
      <c r="AA34" s="30">
        <f t="shared" si="9"/>
        <v>0</v>
      </c>
      <c r="AB34" s="32"/>
      <c r="AC34" s="30">
        <f t="shared" si="10"/>
        <v>0</v>
      </c>
      <c r="AD34" s="32"/>
      <c r="AE34" s="30">
        <f t="shared" si="11"/>
        <v>0</v>
      </c>
      <c r="AF34" s="32"/>
      <c r="AG34" s="30">
        <f t="shared" si="12"/>
        <v>0</v>
      </c>
      <c r="AH34" s="32"/>
      <c r="AI34" s="77">
        <f t="shared" si="13"/>
        <v>0</v>
      </c>
      <c r="AJ34" s="32"/>
      <c r="AK34" s="77">
        <f t="shared" si="14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US052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50</v>
      </c>
      <c r="G35" s="28" t="s">
        <v>41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0</v>
      </c>
      <c r="V35" s="31"/>
      <c r="W35" s="30">
        <f t="shared" si="7"/>
        <v>0</v>
      </c>
      <c r="X35" s="31"/>
      <c r="Y35" s="30">
        <f t="shared" si="8"/>
        <v>0</v>
      </c>
      <c r="Z35" s="32"/>
      <c r="AA35" s="30">
        <f t="shared" si="9"/>
        <v>0</v>
      </c>
      <c r="AB35" s="32"/>
      <c r="AC35" s="30">
        <f t="shared" si="10"/>
        <v>0</v>
      </c>
      <c r="AD35" s="32"/>
      <c r="AE35" s="30">
        <f t="shared" si="11"/>
        <v>0</v>
      </c>
      <c r="AF35" s="32"/>
      <c r="AG35" s="30">
        <f t="shared" si="12"/>
        <v>0</v>
      </c>
      <c r="AH35" s="32"/>
      <c r="AI35" s="77">
        <f t="shared" si="13"/>
        <v>0</v>
      </c>
      <c r="AJ35" s="32"/>
      <c r="AK35" s="77">
        <f t="shared" si="14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US052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50</v>
      </c>
      <c r="G36" s="28" t="s">
        <v>41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US052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50</v>
      </c>
      <c r="G37" s="28" t="s">
        <v>41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US054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50</v>
      </c>
      <c r="G38" s="28" t="s">
        <v>41</v>
      </c>
      <c r="H38" s="29">
        <v>0.3</v>
      </c>
      <c r="I38" s="30">
        <f t="shared" si="0"/>
        <v>0</v>
      </c>
      <c r="J38" s="31"/>
      <c r="K38" s="30">
        <f t="shared" si="1"/>
        <v>0</v>
      </c>
      <c r="L38" s="31"/>
      <c r="M38" s="30">
        <f t="shared" si="2"/>
        <v>0</v>
      </c>
      <c r="N38" s="31"/>
      <c r="O38" s="30">
        <f t="shared" si="3"/>
        <v>0</v>
      </c>
      <c r="P38" s="31"/>
      <c r="Q38" s="30">
        <f t="shared" si="4"/>
        <v>0</v>
      </c>
      <c r="R38" s="31"/>
      <c r="S38" s="30">
        <f t="shared" si="5"/>
        <v>0</v>
      </c>
      <c r="T38" s="31"/>
      <c r="U38" s="30">
        <f t="shared" si="6"/>
        <v>0</v>
      </c>
      <c r="V38" s="31"/>
      <c r="W38" s="30">
        <f t="shared" si="7"/>
        <v>0</v>
      </c>
      <c r="X38" s="31"/>
      <c r="Y38" s="30">
        <f t="shared" si="8"/>
        <v>0</v>
      </c>
      <c r="Z38" s="32"/>
      <c r="AA38" s="30">
        <f t="shared" si="9"/>
        <v>0</v>
      </c>
      <c r="AB38" s="32"/>
      <c r="AC38" s="30">
        <f t="shared" si="10"/>
        <v>0</v>
      </c>
      <c r="AD38" s="32"/>
      <c r="AE38" s="30">
        <f t="shared" si="11"/>
        <v>0</v>
      </c>
      <c r="AF38" s="32"/>
      <c r="AG38" s="30">
        <f t="shared" si="12"/>
        <v>0</v>
      </c>
      <c r="AH38" s="32"/>
      <c r="AI38" s="77">
        <f t="shared" si="13"/>
        <v>0</v>
      </c>
      <c r="AJ38" s="32"/>
      <c r="AK38" s="77">
        <f t="shared" si="14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Backlog'!B34</f>
        <v>US054</v>
      </c>
      <c r="B39" s="92" t="str">
        <f>+'Sprint Backlog'!C34</f>
        <v>Implementar Capa de Entidad</v>
      </c>
      <c r="C39" s="92"/>
      <c r="D39" s="92"/>
      <c r="E39" s="28" t="s">
        <v>23</v>
      </c>
      <c r="F39" s="28" t="s">
        <v>50</v>
      </c>
      <c r="G39" s="28" t="s">
        <v>41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Backlog'!B35</f>
        <v>US054</v>
      </c>
      <c r="B40" s="92" t="str">
        <f>+'Sprint Backlog'!C35</f>
        <v>Implementar Capa de Acceso de Datos</v>
      </c>
      <c r="C40" s="92"/>
      <c r="D40" s="92"/>
      <c r="E40" s="27" t="s">
        <v>23</v>
      </c>
      <c r="F40" s="28" t="s">
        <v>50</v>
      </c>
      <c r="G40" s="28" t="s">
        <v>41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Backlog'!B36</f>
        <v>US054</v>
      </c>
      <c r="B41" s="92" t="str">
        <f>+'Sprint Backlog'!C36</f>
        <v>Implementar Capa de Componente de Negocio</v>
      </c>
      <c r="C41" s="92"/>
      <c r="D41" s="92"/>
      <c r="E41" s="27" t="s">
        <v>23</v>
      </c>
      <c r="F41" s="28" t="s">
        <v>50</v>
      </c>
      <c r="G41" s="28" t="s">
        <v>41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Backlog'!B37</f>
        <v>US054</v>
      </c>
      <c r="B42" s="92" t="str">
        <f>+'Sprint Backlog'!C37</f>
        <v>Implementar Capa de Presentación</v>
      </c>
      <c r="C42" s="92"/>
      <c r="D42" s="92"/>
      <c r="E42" s="27" t="s">
        <v>23</v>
      </c>
      <c r="F42" s="28" t="s">
        <v>50</v>
      </c>
      <c r="G42" s="28" t="s">
        <v>41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Backlog'!B38</f>
        <v>US054</v>
      </c>
      <c r="B43" s="92" t="str">
        <f>+'Sprint Backlog'!C38</f>
        <v>Pruebas unitarias</v>
      </c>
      <c r="C43" s="92"/>
      <c r="D43" s="92"/>
      <c r="E43" s="28" t="s">
        <v>24</v>
      </c>
      <c r="F43" s="28" t="s">
        <v>50</v>
      </c>
      <c r="G43" s="28" t="s">
        <v>41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>
        <f>+'Sprint Backlog'!B39</f>
        <v>0</v>
      </c>
      <c r="B44" s="92">
        <f>+'Sprint Backlog'!C39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 x14ac:dyDescent="0.25">
      <c r="A45" s="34">
        <f>+'Sprint Backlog'!B40</f>
        <v>0</v>
      </c>
      <c r="B45" s="92">
        <f>+'Sprint Backlog'!C40</f>
        <v>0</v>
      </c>
      <c r="C45" s="92"/>
      <c r="D45" s="92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 x14ac:dyDescent="0.25">
      <c r="A46" s="34">
        <f>+'Sprint Backlog'!B41</f>
        <v>0</v>
      </c>
      <c r="B46" s="92">
        <f>+'Sprint Backlog'!C41</f>
        <v>0</v>
      </c>
      <c r="C46" s="92"/>
      <c r="D46" s="92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 x14ac:dyDescent="0.25">
      <c r="A47" s="34">
        <f>+'Sprint Backlog'!B42</f>
        <v>0</v>
      </c>
      <c r="B47" s="92">
        <f>+'Sprint Backlog'!C42</f>
        <v>0</v>
      </c>
      <c r="C47" s="92"/>
      <c r="D47" s="92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 x14ac:dyDescent="0.25">
      <c r="A48" s="34">
        <f>+'Sprint Backlog'!B43</f>
        <v>0</v>
      </c>
      <c r="B48" s="92">
        <f>+'Sprint Backlog'!C43</f>
        <v>0</v>
      </c>
      <c r="C48" s="92"/>
      <c r="D48" s="92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 x14ac:dyDescent="0.25">
      <c r="A49" s="34">
        <f>+'Sprint Backlog'!B44</f>
        <v>0</v>
      </c>
      <c r="B49" s="92">
        <f>+'Sprint Backlog'!C44</f>
        <v>0</v>
      </c>
      <c r="C49" s="92"/>
      <c r="D49" s="92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 x14ac:dyDescent="0.25">
      <c r="A50" s="34">
        <f>+'Sprint Backlog'!B45</f>
        <v>0</v>
      </c>
      <c r="B50" s="92">
        <f>+'Sprint Backlog'!C45</f>
        <v>0</v>
      </c>
      <c r="C50" s="92"/>
      <c r="D50" s="92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 x14ac:dyDescent="0.25">
      <c r="A51" s="34">
        <f>+'Sprint Backlog'!B46</f>
        <v>0</v>
      </c>
      <c r="B51" s="92">
        <f>+'Sprint Backlog'!C46</f>
        <v>0</v>
      </c>
      <c r="C51" s="92"/>
      <c r="D51" s="92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 x14ac:dyDescent="0.25">
      <c r="A52" s="34">
        <f>+'Sprint Backlog'!B47</f>
        <v>0</v>
      </c>
      <c r="B52" s="92">
        <f>+'Sprint Backlog'!C47</f>
        <v>0</v>
      </c>
      <c r="C52" s="92"/>
      <c r="D52" s="92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 x14ac:dyDescent="0.25">
      <c r="A53" s="34">
        <f>+'Sprint Backlog'!B48</f>
        <v>0</v>
      </c>
      <c r="B53" s="92">
        <f>+'Sprint Backlog'!C48</f>
        <v>0</v>
      </c>
      <c r="C53" s="92"/>
      <c r="D53" s="92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 x14ac:dyDescent="0.25">
      <c r="A54" s="34">
        <f>+'Sprint Backlog'!B49</f>
        <v>0</v>
      </c>
      <c r="B54" s="92">
        <f>+'Sprint Backlog'!C49</f>
        <v>0</v>
      </c>
      <c r="C54" s="92"/>
      <c r="D54" s="92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 x14ac:dyDescent="0.25">
      <c r="A55" s="34">
        <f>+'Sprint Backlog'!B50</f>
        <v>0</v>
      </c>
      <c r="B55" s="92">
        <f>+'Sprint Backlog'!C50</f>
        <v>0</v>
      </c>
      <c r="C55" s="92"/>
      <c r="D55" s="92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 x14ac:dyDescent="0.25">
      <c r="A56" s="34">
        <f>+'Sprint Backlog'!B51</f>
        <v>0</v>
      </c>
      <c r="B56" s="92">
        <f>+'Sprint Backlog'!C51</f>
        <v>0</v>
      </c>
      <c r="C56" s="92"/>
      <c r="D56" s="92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 x14ac:dyDescent="0.25">
      <c r="A57" s="34">
        <f>+'Sprint Backlog'!B52</f>
        <v>0</v>
      </c>
      <c r="B57" s="92">
        <f>+'Sprint Backlog'!C52</f>
        <v>0</v>
      </c>
      <c r="C57" s="92"/>
      <c r="D57" s="92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 x14ac:dyDescent="0.25">
      <c r="A58" s="34">
        <f>+'Sprint Backlog'!B53</f>
        <v>0</v>
      </c>
      <c r="B58" s="92">
        <f>+'Sprint Backlog'!C53</f>
        <v>0</v>
      </c>
      <c r="C58" s="92"/>
      <c r="D58" s="92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 x14ac:dyDescent="0.25">
      <c r="A59" s="34">
        <f>+'Sprint Backlog'!B54</f>
        <v>0</v>
      </c>
      <c r="B59" s="92">
        <f>+'Sprint Backlog'!C54</f>
        <v>0</v>
      </c>
      <c r="C59" s="92"/>
      <c r="D59" s="92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 x14ac:dyDescent="0.25">
      <c r="A60" s="34">
        <f>+'Sprint Backlog'!B55</f>
        <v>0</v>
      </c>
      <c r="B60" s="92">
        <f>+'Sprint Backlog'!C55</f>
        <v>0</v>
      </c>
      <c r="C60" s="92"/>
      <c r="D60" s="92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 x14ac:dyDescent="0.25">
      <c r="A61" s="34">
        <f>+'Sprint Backlog'!B56</f>
        <v>0</v>
      </c>
      <c r="B61" s="92">
        <f>+'Sprint Backlog'!C56</f>
        <v>0</v>
      </c>
      <c r="C61" s="92"/>
      <c r="D61" s="92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 x14ac:dyDescent="0.25">
      <c r="A62" s="34">
        <f>+'Sprint Backlog'!B57</f>
        <v>0</v>
      </c>
      <c r="B62" s="92">
        <f>+'Sprint Backlog'!C57</f>
        <v>0</v>
      </c>
      <c r="C62" s="92"/>
      <c r="D62" s="92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 x14ac:dyDescent="0.25">
      <c r="A63" s="34">
        <f>+'Sprint Backlog'!B58</f>
        <v>0</v>
      </c>
      <c r="B63" s="92">
        <f>+'Sprint Backlog'!C58</f>
        <v>0</v>
      </c>
      <c r="C63" s="92"/>
      <c r="D63" s="92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 x14ac:dyDescent="0.25">
      <c r="A64" s="34">
        <f>+'Sprint Backlog'!B59</f>
        <v>0</v>
      </c>
      <c r="B64" s="92">
        <f>+'Sprint Backlog'!C59</f>
        <v>0</v>
      </c>
      <c r="C64" s="92"/>
      <c r="D64" s="92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 x14ac:dyDescent="0.25">
      <c r="A65" s="34">
        <f>+'Sprint Backlog'!B60</f>
        <v>0</v>
      </c>
      <c r="B65" s="92">
        <f>+'Sprint Backlog'!C60</f>
        <v>0</v>
      </c>
      <c r="C65" s="92"/>
      <c r="D65" s="92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 x14ac:dyDescent="0.25">
      <c r="A66" s="34">
        <f>+'Sprint Backlog'!B61</f>
        <v>0</v>
      </c>
      <c r="B66" s="92">
        <f>+'Sprint Backlog'!C61</f>
        <v>0</v>
      </c>
      <c r="C66" s="92"/>
      <c r="D66" s="92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 x14ac:dyDescent="0.25">
      <c r="A67" s="34">
        <f>+'Sprint Backlog'!B62</f>
        <v>0</v>
      </c>
      <c r="B67" s="92">
        <f>+'Sprint Backlog'!C62</f>
        <v>0</v>
      </c>
      <c r="C67" s="92"/>
      <c r="D67" s="92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 x14ac:dyDescent="0.25">
      <c r="A68" s="34">
        <f>+'Sprint Backlog'!B63</f>
        <v>0</v>
      </c>
      <c r="B68" s="92">
        <f>+'Sprint Backlog'!C63</f>
        <v>0</v>
      </c>
      <c r="C68" s="92"/>
      <c r="D68" s="92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 x14ac:dyDescent="0.25">
      <c r="A69" s="34">
        <f>+'Sprint Backlog'!B64</f>
        <v>0</v>
      </c>
      <c r="B69" s="92">
        <f>+'Sprint Backlog'!C64</f>
        <v>0</v>
      </c>
      <c r="C69" s="92"/>
      <c r="D69" s="92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 x14ac:dyDescent="0.25">
      <c r="A70" s="34">
        <f>+'Sprint Backlog'!B65</f>
        <v>0</v>
      </c>
      <c r="B70" s="92">
        <f>+'Sprint Backlog'!C65</f>
        <v>0</v>
      </c>
      <c r="C70" s="92"/>
      <c r="D70" s="92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 x14ac:dyDescent="0.25">
      <c r="A71" s="34">
        <f>+'Sprint Backlog'!B66</f>
        <v>0</v>
      </c>
      <c r="B71" s="92">
        <f>+'Sprint Backlog'!C66</f>
        <v>0</v>
      </c>
      <c r="C71" s="92"/>
      <c r="D71" s="92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 x14ac:dyDescent="0.25">
      <c r="A72" s="34">
        <f>+'Sprint Backlog'!B67</f>
        <v>0</v>
      </c>
      <c r="B72" s="92">
        <f>+'Sprint Backlog'!C67</f>
        <v>0</v>
      </c>
      <c r="C72" s="92"/>
      <c r="D72" s="92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 x14ac:dyDescent="0.25">
      <c r="A73" s="34">
        <f>+'Sprint Backlog'!B68</f>
        <v>0</v>
      </c>
      <c r="B73" s="92">
        <f>+'Sprint Backlog'!C68</f>
        <v>0</v>
      </c>
      <c r="C73" s="92"/>
      <c r="D73" s="92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 x14ac:dyDescent="0.25">
      <c r="A74" s="34">
        <f>+'Sprint Backlog'!B69</f>
        <v>0</v>
      </c>
      <c r="B74" s="92">
        <f>+'Sprint Backlog'!C69</f>
        <v>0</v>
      </c>
      <c r="C74" s="92"/>
      <c r="D74" s="92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 x14ac:dyDescent="0.25">
      <c r="A75" s="34">
        <f>+'Sprint Backlog'!B70</f>
        <v>0</v>
      </c>
      <c r="B75" s="92">
        <f>+'Sprint Backlog'!C70</f>
        <v>0</v>
      </c>
      <c r="C75" s="92"/>
      <c r="D75" s="92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 x14ac:dyDescent="0.25">
      <c r="A76" s="34">
        <f>+'Sprint Backlog'!B71</f>
        <v>0</v>
      </c>
      <c r="B76" s="92">
        <f>+'Sprint Backlog'!C71</f>
        <v>0</v>
      </c>
      <c r="C76" s="92"/>
      <c r="D76" s="92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 x14ac:dyDescent="0.25">
      <c r="A77" s="34">
        <f>+'Sprint Backlog'!B72</f>
        <v>0</v>
      </c>
      <c r="B77" s="92">
        <f>+'Sprint Backlog'!C72</f>
        <v>0</v>
      </c>
      <c r="C77" s="92"/>
      <c r="D77" s="92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 x14ac:dyDescent="0.25">
      <c r="A78" s="34">
        <f>+'Sprint Backlog'!B73</f>
        <v>0</v>
      </c>
      <c r="B78" s="92">
        <f>+'Sprint Backlog'!C73</f>
        <v>0</v>
      </c>
      <c r="C78" s="92"/>
      <c r="D78" s="92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 x14ac:dyDescent="0.25">
      <c r="A79" s="34">
        <f>+'Sprint Backlog'!B74</f>
        <v>0</v>
      </c>
      <c r="B79" s="92">
        <f>+'Sprint Backlog'!C74</f>
        <v>0</v>
      </c>
      <c r="C79" s="92"/>
      <c r="D79" s="92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 x14ac:dyDescent="0.25">
      <c r="A80" s="34">
        <f>+'Sprint Backlog'!B75</f>
        <v>0</v>
      </c>
      <c r="B80" s="92">
        <f>+'Sprint Backlog'!C75</f>
        <v>0</v>
      </c>
      <c r="C80" s="92"/>
      <c r="D80" s="92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 x14ac:dyDescent="0.25">
      <c r="A81" s="34">
        <f>+'Sprint Backlog'!B76</f>
        <v>0</v>
      </c>
      <c r="B81" s="92">
        <f>+'Sprint Backlog'!C76</f>
        <v>0</v>
      </c>
      <c r="C81" s="92"/>
      <c r="D81" s="92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 x14ac:dyDescent="0.25">
      <c r="A82" s="34">
        <f>+'Sprint Backlog'!B77</f>
        <v>0</v>
      </c>
      <c r="B82" s="92">
        <f>+'Sprint Backlog'!C77</f>
        <v>0</v>
      </c>
      <c r="C82" s="92"/>
      <c r="D82" s="92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 x14ac:dyDescent="0.25">
      <c r="A83" s="34">
        <f>+'Sprint Backlog'!B78</f>
        <v>0</v>
      </c>
      <c r="B83" s="92">
        <f>+'Sprint Backlog'!C78</f>
        <v>0</v>
      </c>
      <c r="C83" s="92"/>
      <c r="D83" s="92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 x14ac:dyDescent="0.25">
      <c r="A84" s="34">
        <f>+'Sprint Backlog'!B79</f>
        <v>0</v>
      </c>
      <c r="B84" s="92">
        <f>+'Sprint Backlog'!C79</f>
        <v>0</v>
      </c>
      <c r="C84" s="92"/>
      <c r="D84" s="92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 x14ac:dyDescent="0.25">
      <c r="A85" s="34">
        <f>+'Sprint Backlog'!B80</f>
        <v>0</v>
      </c>
      <c r="B85" s="92">
        <f>+'Sprint Backlog'!C80</f>
        <v>0</v>
      </c>
      <c r="C85" s="92"/>
      <c r="D85" s="92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 x14ac:dyDescent="0.25">
      <c r="A86" s="34">
        <f>+'Sprint Backlog'!B81</f>
        <v>0</v>
      </c>
      <c r="B86" s="92">
        <f>+'Sprint Backlog'!C81</f>
        <v>0</v>
      </c>
      <c r="C86" s="92"/>
      <c r="D86" s="92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 x14ac:dyDescent="0.25">
      <c r="A87" s="34">
        <f>+'Sprint Backlog'!B82</f>
        <v>0</v>
      </c>
      <c r="B87" s="92">
        <f>+'Sprint Backlog'!C82</f>
        <v>0</v>
      </c>
      <c r="C87" s="92"/>
      <c r="D87" s="92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Backlog'!B83</f>
        <v>0</v>
      </c>
      <c r="B88" s="92">
        <f>+'Sprint Backlog'!C83</f>
        <v>0</v>
      </c>
      <c r="C88" s="92"/>
      <c r="D88" s="92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Backlog'!B84</f>
        <v>0</v>
      </c>
      <c r="B89" s="92">
        <f>+'Sprint Backlog'!C84</f>
        <v>0</v>
      </c>
      <c r="C89" s="92"/>
      <c r="D89" s="92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Backlog'!B85</f>
        <v>0</v>
      </c>
      <c r="B90" s="92">
        <f>+'Sprint Backlog'!C85</f>
        <v>0</v>
      </c>
      <c r="C90" s="92"/>
      <c r="D90" s="92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Backlog'!B86</f>
        <v>0</v>
      </c>
      <c r="B91" s="92">
        <f>+'Sprint Backlog'!C86</f>
        <v>0</v>
      </c>
      <c r="C91" s="92"/>
      <c r="D91" s="92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Backlog'!B87</f>
        <v>0</v>
      </c>
      <c r="B92" s="92">
        <f>+'Sprint Backlog'!C87</f>
        <v>0</v>
      </c>
      <c r="C92" s="92"/>
      <c r="D92" s="92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Backlog'!B88</f>
        <v>0</v>
      </c>
      <c r="B93" s="92">
        <f>+'Sprint Backlog'!C88</f>
        <v>0</v>
      </c>
      <c r="C93" s="92"/>
      <c r="D93" s="92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Backlog'!B89</f>
        <v>0</v>
      </c>
      <c r="B94" s="92">
        <f>+'Sprint Backlog'!C89</f>
        <v>0</v>
      </c>
      <c r="C94" s="92"/>
      <c r="D94" s="92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Backlog'!B90</f>
        <v>0</v>
      </c>
      <c r="B95" s="92">
        <f>+'Sprint Backlog'!C90</f>
        <v>0</v>
      </c>
      <c r="C95" s="92"/>
      <c r="D95" s="92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Backlog'!B91</f>
        <v>0</v>
      </c>
      <c r="B96" s="92">
        <f>+'Sprint Backlog'!C91</f>
        <v>0</v>
      </c>
      <c r="C96" s="92"/>
      <c r="D96" s="92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Backlog'!B92</f>
        <v>0</v>
      </c>
      <c r="B97" s="92">
        <f>+'Sprint Backlog'!C92</f>
        <v>0</v>
      </c>
      <c r="C97" s="92"/>
      <c r="D97" s="92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Backlog'!B93</f>
        <v>0</v>
      </c>
      <c r="B98" s="92">
        <f>+'Sprint Backlog'!C93</f>
        <v>0</v>
      </c>
      <c r="C98" s="92"/>
      <c r="D98" s="92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Backlog'!B94</f>
        <v>0</v>
      </c>
      <c r="B99" s="92">
        <f>+'Sprint Backlog'!C94</f>
        <v>0</v>
      </c>
      <c r="C99" s="92"/>
      <c r="D99" s="92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Backlog'!B95</f>
        <v>0</v>
      </c>
      <c r="B100" s="92">
        <f>+'Sprint Backlog'!C95</f>
        <v>0</v>
      </c>
      <c r="C100" s="92"/>
      <c r="D100" s="92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Backlog'!B96</f>
        <v>0</v>
      </c>
      <c r="B101" s="92">
        <f>+'Sprint Backlog'!C96</f>
        <v>0</v>
      </c>
      <c r="C101" s="92"/>
      <c r="D101" s="92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Backlog'!B97</f>
        <v>0</v>
      </c>
      <c r="B102" s="92">
        <f>+'Sprint Backlog'!C97</f>
        <v>0</v>
      </c>
      <c r="C102" s="92"/>
      <c r="D102" s="92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Backlog'!B98</f>
        <v>0</v>
      </c>
      <c r="B103" s="92">
        <f>+'Sprint Backlog'!C98</f>
        <v>0</v>
      </c>
      <c r="C103" s="92"/>
      <c r="D103" s="92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Backlog'!B99</f>
        <v>0</v>
      </c>
      <c r="B104" s="92">
        <f>+'Sprint Backlog'!C99</f>
        <v>0</v>
      </c>
      <c r="C104" s="92"/>
      <c r="D104" s="92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Backlog'!B100</f>
        <v>0</v>
      </c>
      <c r="B105" s="92">
        <f>+'Sprint Backlog'!C100</f>
        <v>0</v>
      </c>
      <c r="C105" s="92"/>
      <c r="D105" s="92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Backlog'!B101</f>
        <v>0</v>
      </c>
      <c r="B106" s="92">
        <f>+'Sprint Backlog'!C101</f>
        <v>0</v>
      </c>
      <c r="C106" s="92"/>
      <c r="D106" s="92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M502" s="29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hidden="1" x14ac:dyDescent="0.25"/>
    <row r="65537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</mergeCells>
  <conditionalFormatting sqref="F992:F993">
    <cfRule type="cellIs" dxfId="87" priority="327" stopIfTrue="1" operator="equal">
      <formula>$AR$6</formula>
    </cfRule>
    <cfRule type="cellIs" dxfId="86" priority="328" stopIfTrue="1" operator="equal">
      <formula>$AR$7</formula>
    </cfRule>
    <cfRule type="cellIs" dxfId="85" priority="329" stopIfTrue="1" operator="equal">
      <formula>$AR$8</formula>
    </cfRule>
  </conditionalFormatting>
  <conditionalFormatting sqref="J4:AM4">
    <cfRule type="cellIs" dxfId="84" priority="330" stopIfTrue="1" operator="equal">
      <formula>"S"</formula>
    </cfRule>
    <cfRule type="cellIs" dxfId="83" priority="331" stopIfTrue="1" operator="equal">
      <formula>"D"</formula>
    </cfRule>
  </conditionalFormatting>
  <conditionalFormatting sqref="F95:F99 F105:F501 F11:F43">
    <cfRule type="cellIs" dxfId="82" priority="332" stopIfTrue="1" operator="equal">
      <formula>$AR$6</formula>
    </cfRule>
    <cfRule type="cellIs" dxfId="81" priority="333" stopIfTrue="1" operator="equal">
      <formula>$AR$7</formula>
    </cfRule>
    <cfRule type="cellIs" dxfId="80" priority="334" stopIfTrue="1" operator="equal">
      <formula>$AR$8</formula>
    </cfRule>
  </conditionalFormatting>
  <conditionalFormatting sqref="F91:F92">
    <cfRule type="cellIs" dxfId="79" priority="318" stopIfTrue="1" operator="equal">
      <formula>$AR$6</formula>
    </cfRule>
    <cfRule type="cellIs" dxfId="78" priority="319" stopIfTrue="1" operator="equal">
      <formula>$AR$7</formula>
    </cfRule>
    <cfRule type="cellIs" dxfId="77" priority="320" stopIfTrue="1" operator="equal">
      <formula>$AR$8</formula>
    </cfRule>
  </conditionalFormatting>
  <conditionalFormatting sqref="H4">
    <cfRule type="cellIs" dxfId="76" priority="316" stopIfTrue="1" operator="equal">
      <formula>"S"</formula>
    </cfRule>
    <cfRule type="cellIs" dxfId="75" priority="317" stopIfTrue="1" operator="equal">
      <formula>"D"</formula>
    </cfRule>
  </conditionalFormatting>
  <conditionalFormatting sqref="F10">
    <cfRule type="cellIs" dxfId="74" priority="313" stopIfTrue="1" operator="equal">
      <formula>$AR$6</formula>
    </cfRule>
    <cfRule type="cellIs" dxfId="73" priority="314" stopIfTrue="1" operator="equal">
      <formula>$AR$7</formula>
    </cfRule>
    <cfRule type="cellIs" dxfId="72" priority="315" stopIfTrue="1" operator="equal">
      <formula>$AR$8</formula>
    </cfRule>
  </conditionalFormatting>
  <conditionalFormatting sqref="F86">
    <cfRule type="cellIs" dxfId="71" priority="229" stopIfTrue="1" operator="equal">
      <formula>$AR$6</formula>
    </cfRule>
    <cfRule type="cellIs" dxfId="70" priority="230" stopIfTrue="1" operator="equal">
      <formula>$AR$7</formula>
    </cfRule>
    <cfRule type="cellIs" dxfId="69" priority="231" stopIfTrue="1" operator="equal">
      <formula>$AR$8</formula>
    </cfRule>
  </conditionalFormatting>
  <conditionalFormatting sqref="F87">
    <cfRule type="cellIs" dxfId="68" priority="226" stopIfTrue="1" operator="equal">
      <formula>$AR$6</formula>
    </cfRule>
    <cfRule type="cellIs" dxfId="67" priority="227" stopIfTrue="1" operator="equal">
      <formula>$AR$7</formula>
    </cfRule>
    <cfRule type="cellIs" dxfId="66" priority="228" stopIfTrue="1" operator="equal">
      <formula>$AR$8</formula>
    </cfRule>
  </conditionalFormatting>
  <conditionalFormatting sqref="F93">
    <cfRule type="cellIs" dxfId="65" priority="223" stopIfTrue="1" operator="equal">
      <formula>$AR$6</formula>
    </cfRule>
    <cfRule type="cellIs" dxfId="64" priority="224" stopIfTrue="1" operator="equal">
      <formula>$AR$7</formula>
    </cfRule>
    <cfRule type="cellIs" dxfId="63" priority="225" stopIfTrue="1" operator="equal">
      <formula>$AR$8</formula>
    </cfRule>
  </conditionalFormatting>
  <conditionalFormatting sqref="F94">
    <cfRule type="cellIs" dxfId="62" priority="220" stopIfTrue="1" operator="equal">
      <formula>$AR$6</formula>
    </cfRule>
    <cfRule type="cellIs" dxfId="61" priority="221" stopIfTrue="1" operator="equal">
      <formula>$AR$7</formula>
    </cfRule>
    <cfRule type="cellIs" dxfId="60" priority="222" stopIfTrue="1" operator="equal">
      <formula>$AR$8</formula>
    </cfRule>
  </conditionalFormatting>
  <conditionalFormatting sqref="F100">
    <cfRule type="cellIs" dxfId="59" priority="217" stopIfTrue="1" operator="equal">
      <formula>$AR$6</formula>
    </cfRule>
    <cfRule type="cellIs" dxfId="58" priority="218" stopIfTrue="1" operator="equal">
      <formula>$AR$7</formula>
    </cfRule>
    <cfRule type="cellIs" dxfId="57" priority="219" stopIfTrue="1" operator="equal">
      <formula>$AR$8</formula>
    </cfRule>
  </conditionalFormatting>
  <conditionalFormatting sqref="F101">
    <cfRule type="cellIs" dxfId="56" priority="214" stopIfTrue="1" operator="equal">
      <formula>$AR$6</formula>
    </cfRule>
    <cfRule type="cellIs" dxfId="55" priority="215" stopIfTrue="1" operator="equal">
      <formula>$AR$7</formula>
    </cfRule>
    <cfRule type="cellIs" dxfId="54" priority="216" stopIfTrue="1" operator="equal">
      <formula>$AR$8</formula>
    </cfRule>
  </conditionalFormatting>
  <conditionalFormatting sqref="F88">
    <cfRule type="cellIs" dxfId="53" priority="157" stopIfTrue="1" operator="equal">
      <formula>$AR$6</formula>
    </cfRule>
    <cfRule type="cellIs" dxfId="52" priority="158" stopIfTrue="1" operator="equal">
      <formula>$AR$7</formula>
    </cfRule>
    <cfRule type="cellIs" dxfId="51" priority="159" stopIfTrue="1" operator="equal">
      <formula>$AR$8</formula>
    </cfRule>
  </conditionalFormatting>
  <conditionalFormatting sqref="F89">
    <cfRule type="cellIs" dxfId="50" priority="154" stopIfTrue="1" operator="equal">
      <formula>$AR$6</formula>
    </cfRule>
    <cfRule type="cellIs" dxfId="49" priority="155" stopIfTrue="1" operator="equal">
      <formula>$AR$7</formula>
    </cfRule>
    <cfRule type="cellIs" dxfId="48" priority="156" stopIfTrue="1" operator="equal">
      <formula>$AR$8</formula>
    </cfRule>
  </conditionalFormatting>
  <conditionalFormatting sqref="F90">
    <cfRule type="cellIs" dxfId="47" priority="151" stopIfTrue="1" operator="equal">
      <formula>$AR$6</formula>
    </cfRule>
    <cfRule type="cellIs" dxfId="46" priority="152" stopIfTrue="1" operator="equal">
      <formula>$AR$7</formula>
    </cfRule>
    <cfRule type="cellIs" dxfId="45" priority="153" stopIfTrue="1" operator="equal">
      <formula>$AR$8</formula>
    </cfRule>
  </conditionalFormatting>
  <conditionalFormatting sqref="F91">
    <cfRule type="cellIs" dxfId="44" priority="148" stopIfTrue="1" operator="equal">
      <formula>$AR$6</formula>
    </cfRule>
    <cfRule type="cellIs" dxfId="43" priority="149" stopIfTrue="1" operator="equal">
      <formula>$AR$7</formula>
    </cfRule>
    <cfRule type="cellIs" dxfId="42" priority="150" stopIfTrue="1" operator="equal">
      <formula>$AR$8</formula>
    </cfRule>
  </conditionalFormatting>
  <conditionalFormatting sqref="F95">
    <cfRule type="cellIs" dxfId="41" priority="145" stopIfTrue="1" operator="equal">
      <formula>$AR$6</formula>
    </cfRule>
    <cfRule type="cellIs" dxfId="40" priority="146" stopIfTrue="1" operator="equal">
      <formula>$AR$7</formula>
    </cfRule>
    <cfRule type="cellIs" dxfId="39" priority="147" stopIfTrue="1" operator="equal">
      <formula>$AR$8</formula>
    </cfRule>
  </conditionalFormatting>
  <conditionalFormatting sqref="F96">
    <cfRule type="cellIs" dxfId="38" priority="142" stopIfTrue="1" operator="equal">
      <formula>$AR$6</formula>
    </cfRule>
    <cfRule type="cellIs" dxfId="37" priority="143" stopIfTrue="1" operator="equal">
      <formula>$AR$7</formula>
    </cfRule>
    <cfRule type="cellIs" dxfId="36" priority="144" stopIfTrue="1" operator="equal">
      <formula>$AR$8</formula>
    </cfRule>
  </conditionalFormatting>
  <conditionalFormatting sqref="F97">
    <cfRule type="cellIs" dxfId="35" priority="139" stopIfTrue="1" operator="equal">
      <formula>$AR$6</formula>
    </cfRule>
    <cfRule type="cellIs" dxfId="34" priority="140" stopIfTrue="1" operator="equal">
      <formula>$AR$7</formula>
    </cfRule>
    <cfRule type="cellIs" dxfId="33" priority="141" stopIfTrue="1" operator="equal">
      <formula>$AR$8</formula>
    </cfRule>
  </conditionalFormatting>
  <conditionalFormatting sqref="F98">
    <cfRule type="cellIs" dxfId="32" priority="115" stopIfTrue="1" operator="equal">
      <formula>$AR$6</formula>
    </cfRule>
    <cfRule type="cellIs" dxfId="31" priority="116" stopIfTrue="1" operator="equal">
      <formula>$AR$7</formula>
    </cfRule>
    <cfRule type="cellIs" dxfId="30" priority="117" stopIfTrue="1" operator="equal">
      <formula>$AR$8</formula>
    </cfRule>
  </conditionalFormatting>
  <conditionalFormatting sqref="F98">
    <cfRule type="cellIs" dxfId="29" priority="112" stopIfTrue="1" operator="equal">
      <formula>$AR$6</formula>
    </cfRule>
    <cfRule type="cellIs" dxfId="28" priority="113" stopIfTrue="1" operator="equal">
      <formula>$AR$7</formula>
    </cfRule>
    <cfRule type="cellIs" dxfId="27" priority="114" stopIfTrue="1" operator="equal">
      <formula>$AR$8</formula>
    </cfRule>
  </conditionalFormatting>
  <conditionalFormatting sqref="F102">
    <cfRule type="cellIs" dxfId="26" priority="52" stopIfTrue="1" operator="equal">
      <formula>$AR$6</formula>
    </cfRule>
    <cfRule type="cellIs" dxfId="25" priority="53" stopIfTrue="1" operator="equal">
      <formula>$AR$7</formula>
    </cfRule>
    <cfRule type="cellIs" dxfId="24" priority="54" stopIfTrue="1" operator="equal">
      <formula>$AR$8</formula>
    </cfRule>
  </conditionalFormatting>
  <conditionalFormatting sqref="F103">
    <cfRule type="cellIs" dxfId="23" priority="49" stopIfTrue="1" operator="equal">
      <formula>$AR$6</formula>
    </cfRule>
    <cfRule type="cellIs" dxfId="22" priority="50" stopIfTrue="1" operator="equal">
      <formula>$AR$7</formula>
    </cfRule>
    <cfRule type="cellIs" dxfId="21" priority="51" stopIfTrue="1" operator="equal">
      <formula>$AR$8</formula>
    </cfRule>
  </conditionalFormatting>
  <conditionalFormatting sqref="F104">
    <cfRule type="cellIs" dxfId="20" priority="46" stopIfTrue="1" operator="equal">
      <formula>$AR$6</formula>
    </cfRule>
    <cfRule type="cellIs" dxfId="19" priority="47" stopIfTrue="1" operator="equal">
      <formula>$AR$7</formula>
    </cfRule>
    <cfRule type="cellIs" dxfId="18" priority="48" stopIfTrue="1" operator="equal">
      <formula>$AR$8</formula>
    </cfRule>
  </conditionalFormatting>
  <conditionalFormatting sqref="F105">
    <cfRule type="cellIs" dxfId="17" priority="43" stopIfTrue="1" operator="equal">
      <formula>$AR$6</formula>
    </cfRule>
    <cfRule type="cellIs" dxfId="16" priority="44" stopIfTrue="1" operator="equal">
      <formula>$AR$7</formula>
    </cfRule>
    <cfRule type="cellIs" dxfId="15" priority="45" stopIfTrue="1" operator="equal">
      <formula>$AR$8</formula>
    </cfRule>
  </conditionalFormatting>
  <conditionalFormatting sqref="F92">
    <cfRule type="cellIs" dxfId="14" priority="34" stopIfTrue="1" operator="equal">
      <formula>$AR$6</formula>
    </cfRule>
    <cfRule type="cellIs" dxfId="13" priority="35" stopIfTrue="1" operator="equal">
      <formula>$AR$7</formula>
    </cfRule>
    <cfRule type="cellIs" dxfId="12" priority="36" stopIfTrue="1" operator="equal">
      <formula>$AR$8</formula>
    </cfRule>
  </conditionalFormatting>
  <conditionalFormatting sqref="F99">
    <cfRule type="cellIs" dxfId="11" priority="31" stopIfTrue="1" operator="equal">
      <formula>$AR$6</formula>
    </cfRule>
    <cfRule type="cellIs" dxfId="10" priority="32" stopIfTrue="1" operator="equal">
      <formula>$AR$7</formula>
    </cfRule>
    <cfRule type="cellIs" dxfId="9" priority="33" stopIfTrue="1" operator="equal">
      <formula>$AR$8</formula>
    </cfRule>
  </conditionalFormatting>
  <conditionalFormatting sqref="F99">
    <cfRule type="cellIs" dxfId="8" priority="28" stopIfTrue="1" operator="equal">
      <formula>$AR$6</formula>
    </cfRule>
    <cfRule type="cellIs" dxfId="7" priority="29" stopIfTrue="1" operator="equal">
      <formula>$AR$7</formula>
    </cfRule>
    <cfRule type="cellIs" dxfId="6" priority="30" stopIfTrue="1" operator="equal">
      <formula>$AR$8</formula>
    </cfRule>
  </conditionalFormatting>
  <conditionalFormatting sqref="F106">
    <cfRule type="cellIs" dxfId="5" priority="25" stopIfTrue="1" operator="equal">
      <formula>$AR$6</formula>
    </cfRule>
    <cfRule type="cellIs" dxfId="4" priority="26" stopIfTrue="1" operator="equal">
      <formula>$AR$7</formula>
    </cfRule>
    <cfRule type="cellIs" dxfId="3" priority="27" stopIfTrue="1" operator="equal">
      <formula>$AR$8</formula>
    </cfRule>
  </conditionalFormatting>
  <conditionalFormatting sqref="F44:F85">
    <cfRule type="cellIs" dxfId="2" priority="4" stopIfTrue="1" operator="equal">
      <formula>$AR$6</formula>
    </cfRule>
    <cfRule type="cellIs" dxfId="1" priority="5" stopIfTrue="1" operator="equal">
      <formula>$AR$7</formula>
    </cfRule>
    <cfRule type="cellIs" dxfId="0" priority="6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P57" sqref="P57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+Config!C10</f>
        <v>41162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SUMIF(Tareas!$G$10:$G$993,$B58,Tareas!J$10:J$993)</f>
        <v>0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 x14ac:dyDescent="0.2">
      <c r="B59" s="104" t="s">
        <v>44</v>
      </c>
      <c r="C59" s="104"/>
      <c r="D59" s="104"/>
      <c r="E59" s="45">
        <f>SUMIF(Tareas!$G$10:$G$993,$B59,Tareas!J$10:J$993)</f>
        <v>0</v>
      </c>
      <c r="F59" s="46">
        <f>SUMIF(Tareas!$G$10:$G$993,$B59,Tareas!L$10:L$993)</f>
        <v>0</v>
      </c>
      <c r="G59" s="46">
        <f>SUMIF(Tareas!$G$10:$G$993,$B59,Tareas!N$10:N$993)</f>
        <v>0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SUMIF(Tareas!$G$10:$G$993,$B60,Tareas!J$10:J$993)</f>
        <v>0</v>
      </c>
      <c r="F60" s="49">
        <f>SUMIF(Tareas!$G$10:$G$993,$B60,Tareas!L$10:L$993)</f>
        <v>0</v>
      </c>
      <c r="G60" s="49">
        <f>SUMIF(Tareas!$G$10:$G$993,$B60,Tareas!N$10:N$993)</f>
        <v>0</v>
      </c>
      <c r="H60" s="49">
        <f>SUMIF(Tareas!$G$10:$G$993,$B60,Tareas!P$10:P$993)</f>
        <v>0</v>
      </c>
      <c r="I60" s="49">
        <f>SUMIF(Tareas!$G$10:$G$993,$B60,Tareas!R$10:R$993)</f>
        <v>0</v>
      </c>
      <c r="J60" s="49">
        <f>SUMIF(Tareas!$G$10:$G$993,$B60,Tareas!T$10:T$993)</f>
        <v>0</v>
      </c>
      <c r="K60" s="49">
        <f>SUMIF(Tareas!$G$10:$G$993,$B60,Tareas!V$10:V$993)</f>
        <v>0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 x14ac:dyDescent="0.2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 x14ac:dyDescent="0.2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 x14ac:dyDescent="0.2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 x14ac:dyDescent="0.2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 x14ac:dyDescent="0.2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 x14ac:dyDescent="0.2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 x14ac:dyDescent="0.2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 x14ac:dyDescent="0.2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 x14ac:dyDescent="0.2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2012-09-09T21:54:30Z</dcterms:modified>
</cp:coreProperties>
</file>