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roch\Documents\carleton-bootcamp\challenge-files\Module 1 Complete\"/>
    </mc:Choice>
  </mc:AlternateContent>
  <xr:revisionPtr revIDLastSave="0" documentId="13_ncr:1_{1CF0DB1C-3320-4D78-970F-732C2BE833C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heatre Outcomes by Launch Date" sheetId="2" r:id="rId1"/>
    <sheet name="Outcomes Based on Goals" sheetId="3" r:id="rId2"/>
    <sheet name="Kickstarter" sheetId="1" r:id="rId3"/>
  </sheet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D12" i="3"/>
  <c r="D11" i="3"/>
  <c r="D10" i="3"/>
  <c r="D9" i="3"/>
  <c r="D8" i="3"/>
  <c r="D7" i="3"/>
  <c r="D6" i="3"/>
  <c r="D5" i="3"/>
  <c r="D4" i="3"/>
  <c r="D2" i="3"/>
  <c r="C2" i="3"/>
  <c r="C3" i="3"/>
  <c r="C4" i="3"/>
  <c r="C5" i="3"/>
  <c r="C6" i="3"/>
  <c r="C7" i="3"/>
  <c r="C8" i="3"/>
  <c r="C9" i="3"/>
  <c r="C10" i="3"/>
  <c r="C11" i="3"/>
  <c r="C12" i="3"/>
  <c r="B12" i="3"/>
  <c r="B11" i="3"/>
  <c r="B10" i="3"/>
  <c r="B9" i="3"/>
  <c r="B8" i="3"/>
  <c r="B7" i="3"/>
  <c r="B6" i="3"/>
  <c r="B5" i="3"/>
  <c r="B4" i="3"/>
  <c r="B3" i="3"/>
  <c r="B2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E2" i="3" l="1"/>
  <c r="I2" i="3" s="1"/>
  <c r="E3" i="3"/>
  <c r="G3" i="3" s="1"/>
  <c r="E4" i="3"/>
  <c r="I4" i="3" s="1"/>
  <c r="E5" i="3"/>
  <c r="H5" i="3" s="1"/>
  <c r="E6" i="3"/>
  <c r="H6" i="3" s="1"/>
  <c r="E7" i="3"/>
  <c r="G7" i="3" s="1"/>
  <c r="E11" i="3"/>
  <c r="H11" i="3" s="1"/>
  <c r="E12" i="3"/>
  <c r="G12" i="3" s="1"/>
  <c r="E10" i="3"/>
  <c r="E9" i="3"/>
  <c r="E8" i="3"/>
  <c r="G8" i="3" s="1"/>
  <c r="H2" i="3"/>
  <c r="G2" i="3" l="1"/>
  <c r="G11" i="3"/>
  <c r="H3" i="3"/>
  <c r="I3" i="3"/>
  <c r="G4" i="3"/>
  <c r="H4" i="3"/>
  <c r="G5" i="3"/>
  <c r="I5" i="3"/>
  <c r="I6" i="3"/>
  <c r="G6" i="3"/>
  <c r="H7" i="3"/>
  <c r="I7" i="3"/>
  <c r="I11" i="3"/>
  <c r="H12" i="3"/>
  <c r="I12" i="3"/>
  <c r="I10" i="3"/>
  <c r="H10" i="3"/>
  <c r="G10" i="3"/>
  <c r="H9" i="3"/>
  <c r="I9" i="3"/>
  <c r="G9" i="3"/>
  <c r="H8" i="3"/>
  <c r="I8" i="3"/>
</calcChain>
</file>

<file path=xl/sharedStrings.xml><?xml version="1.0" encoding="utf-8"?>
<sst xmlns="http://schemas.openxmlformats.org/spreadsheetml/2006/main" count="24755" uniqueCount="8347">
  <si>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</si>
  <si>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</si>
  <si>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</si>
  <si>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</si>
  <si>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</si>
  <si>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</si>
  <si>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</si>
  <si>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</si>
  <si>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</si>
  <si>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</si>
  <si>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</si>
  <si>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</si>
  <si>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</si>
  <si>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</si>
  <si>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</si>
  <si>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</si>
  <si>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</si>
  <si>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</si>
  <si>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</si>
  <si>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</si>
  <si>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</si>
  <si>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</si>
  <si>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</si>
  <si>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</si>
  <si>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</si>
  <si>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</si>
  <si>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</si>
  <si>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</si>
  <si>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</si>
  <si>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</si>
  <si>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</si>
  <si>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</si>
  <si>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</si>
  <si>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</si>
  <si>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</si>
  <si>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</si>
  <si>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</si>
  <si>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</si>
  <si>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</si>
  <si>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</si>
  <si>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</si>
  <si>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</si>
  <si>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</si>
  <si>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</si>
  <si>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</si>
  <si>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</si>
  <si>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</si>
  <si>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</si>
  <si>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</si>
  <si>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</si>
  <si>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</si>
  <si>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</si>
  <si>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</si>
  <si>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</si>
  <si>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</si>
  <si>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</si>
  <si>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</si>
  <si>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</si>
  <si>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</si>
  <si>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</si>
  <si>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</si>
  <si>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</si>
  <si>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</si>
  <si>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</si>
  <si>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</si>
  <si>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</si>
  <si>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</si>
  <si>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</si>
  <si>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</si>
  <si>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</si>
  <si>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</si>
  <si>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</si>
  <si>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</si>
  <si>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</si>
  <si>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</si>
  <si>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</si>
  <si>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</si>
  <si>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</si>
  <si>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</si>
  <si>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</si>
  <si>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</si>
  <si>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</si>
  <si>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</si>
  <si>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</si>
  <si>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</si>
  <si>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</si>
  <si>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</si>
  <si>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</si>
  <si>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</si>
  <si>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</si>
  <si>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</si>
  <si>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</si>
  <si>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</si>
  <si>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</si>
  <si>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</si>
  <si>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</si>
  <si>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</si>
  <si>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</si>
  <si>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</si>
  <si>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</si>
  <si>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</si>
  <si>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</si>
  <si>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</si>
  <si>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</si>
  <si>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</si>
  <si>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</si>
  <si>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</si>
  <si>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</si>
  <si>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</si>
  <si>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</si>
  <si>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</si>
  <si>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</si>
  <si>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</si>
  <si>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</si>
  <si>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</si>
  <si>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</si>
  <si>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</si>
  <si>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</si>
  <si>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</si>
  <si>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</si>
  <si>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</si>
  <si>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</si>
  <si>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</si>
  <si>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</si>
  <si>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</si>
  <si>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</si>
  <si>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</si>
  <si>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</si>
  <si>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</si>
  <si>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</si>
  <si>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</si>
  <si>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</si>
  <si>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</si>
  <si>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</si>
  <si>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</si>
  <si>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</si>
  <si>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</si>
  <si>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</si>
  <si>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</si>
  <si>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</si>
  <si>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</si>
  <si>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</si>
  <si>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</si>
  <si>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</si>
  <si>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</si>
  <si>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</si>
  <si>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</si>
  <si>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</si>
  <si>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</si>
  <si>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</si>
  <si>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</si>
  <si>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</si>
  <si>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</si>
  <si>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</si>
  <si>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</si>
  <si>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</si>
  <si>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</si>
  <si>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</si>
  <si>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</si>
  <si>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</si>
  <si>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</si>
  <si>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</si>
  <si>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</si>
  <si>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</si>
  <si>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</si>
  <si>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</si>
  <si>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</si>
  <si>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</si>
  <si>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</si>
  <si>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</si>
  <si>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</si>
  <si>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</si>
  <si>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</si>
  <si>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</si>
  <si>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</si>
  <si>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</si>
  <si>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</si>
  <si>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</si>
  <si>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</si>
  <si>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</si>
  <si>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</si>
  <si>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</si>
  <si>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</si>
  <si>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</si>
  <si>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</si>
  <si>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</si>
  <si>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</si>
  <si>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</si>
  <si>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</si>
  <si>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</si>
  <si>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</si>
  <si>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</si>
  <si>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</si>
  <si>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</si>
  <si>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</si>
  <si>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</si>
  <si>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</si>
  <si>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</si>
  <si>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</si>
  <si>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</si>
  <si>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</si>
  <si>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</si>
  <si>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</si>
  <si>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</si>
  <si>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</si>
  <si>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</si>
  <si>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</si>
  <si>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</si>
  <si>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</si>
  <si>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</si>
  <si>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</si>
  <si>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</si>
  <si>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</si>
  <si>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</si>
  <si>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</si>
  <si>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</si>
  <si>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</si>
  <si>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</si>
  <si>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</si>
  <si>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</si>
  <si>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</si>
  <si>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</si>
  <si>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</si>
  <si>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</si>
  <si>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</si>
  <si>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</si>
  <si>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</si>
  <si>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</si>
  <si>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</si>
  <si>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</si>
  <si>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</si>
  <si>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</si>
  <si>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</si>
  <si>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</si>
  <si>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</si>
  <si>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</si>
  <si>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</si>
  <si>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</si>
  <si>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</si>
  <si>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</si>
  <si>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</si>
  <si>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</si>
  <si>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</si>
  <si>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</si>
  <si>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</si>
  <si>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</si>
  <si>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</si>
  <si>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</si>
  <si>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</si>
  <si>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</si>
  <si>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</si>
  <si>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</si>
  <si>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</si>
  <si>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</si>
  <si>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</si>
  <si>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</si>
  <si>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</si>
  <si>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</si>
  <si>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</si>
  <si>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</si>
  <si>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</si>
  <si>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</si>
  <si>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</si>
  <si>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</si>
  <si>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</si>
  <si>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</si>
  <si>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</si>
  <si>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</si>
  <si>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</si>
  <si>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</si>
  <si>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</si>
  <si>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</si>
  <si>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</si>
  <si>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</si>
  <si>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</si>
  <si>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</si>
  <si>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</si>
  <si>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</si>
  <si>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</si>
  <si>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</si>
  <si>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</si>
  <si>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</si>
  <si>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</si>
  <si>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</si>
  <si>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</si>
  <si>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</si>
  <si>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</si>
  <si>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</si>
  <si>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</si>
  <si>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</si>
  <si>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</si>
  <si>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</si>
  <si>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</si>
  <si>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</si>
  <si>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</si>
  <si>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</si>
  <si>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</si>
  <si>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</si>
  <si>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</si>
  <si>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</si>
  <si>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</si>
  <si>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</si>
  <si>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</si>
  <si>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</si>
  <si>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</si>
  <si>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</si>
  <si>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</si>
  <si>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</si>
  <si>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</si>
  <si>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</si>
  <si>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</si>
  <si>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</si>
  <si>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</si>
  <si>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</si>
  <si>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</si>
  <si>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</si>
  <si>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</si>
  <si>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</si>
  <si>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</si>
  <si>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</si>
  <si>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</si>
  <si>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</si>
  <si>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</si>
  <si>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</si>
  <si>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</si>
  <si>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</si>
  <si>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</si>
  <si>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</si>
  <si>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</si>
  <si>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</si>
  <si>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</si>
  <si>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</si>
  <si>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</si>
  <si>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</si>
  <si>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</si>
  <si>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</si>
  <si>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</si>
  <si>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</si>
  <si>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</si>
  <si>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</si>
  <si>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</si>
  <si>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</si>
  <si>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</si>
  <si>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</si>
  <si>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</si>
  <si>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</si>
  <si>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</si>
  <si>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</si>
  <si>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</si>
  <si>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</si>
  <si>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</si>
  <si>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</si>
  <si>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</si>
  <si>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</si>
  <si>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</si>
  <si>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</si>
  <si>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</si>
  <si>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</si>
  <si>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</si>
  <si>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</si>
  <si>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</si>
  <si>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</si>
  <si>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</si>
  <si>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</si>
  <si>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</si>
  <si>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</si>
  <si>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</si>
  <si>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</si>
  <si>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</si>
  <si>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</si>
  <si>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</si>
  <si>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</si>
  <si>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</si>
  <si>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</si>
  <si>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</si>
  <si>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</si>
  <si>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</si>
  <si>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</si>
  <si>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</si>
  <si>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</si>
  <si>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</si>
  <si>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</si>
  <si>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</si>
  <si>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</si>
  <si>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</si>
  <si>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</si>
  <si>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</si>
  <si>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</si>
  <si>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</si>
  <si>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</si>
  <si>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</si>
  <si>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</si>
  <si>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</si>
  <si>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</si>
  <si>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</si>
  <si>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</si>
  <si>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</si>
  <si>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</si>
  <si>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</si>
  <si>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</si>
  <si>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</si>
  <si>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</si>
  <si>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</si>
  <si>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</si>
  <si>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</si>
  <si>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</si>
  <si>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</si>
  <si>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</si>
  <si>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</si>
  <si>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</si>
  <si>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</si>
  <si>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</si>
  <si>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</si>
  <si>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</si>
  <si>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</si>
  <si>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</si>
  <si>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</si>
  <si>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</si>
  <si>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</si>
  <si>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</si>
  <si>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</si>
  <si>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</si>
  <si>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</si>
  <si>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</si>
  <si>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</si>
  <si>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</si>
  <si>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</si>
  <si>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</si>
  <si>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</si>
  <si>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</si>
  <si>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</si>
  <si>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</si>
  <si>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</si>
  <si>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</si>
  <si>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</si>
  <si>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</si>
  <si>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</si>
  <si>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</si>
  <si>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</si>
  <si>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</si>
  <si>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</si>
  <si>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</si>
  <si>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</si>
  <si>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</si>
  <si>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</si>
  <si>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</si>
  <si>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</si>
  <si>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</si>
  <si>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</si>
  <si>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</si>
  <si>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</si>
  <si>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</si>
  <si>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</si>
  <si>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</si>
  <si>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</si>
  <si>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</si>
  <si>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</si>
  <si>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</si>
  <si>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</si>
  <si>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</si>
  <si>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</si>
  <si>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</si>
  <si>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</si>
  <si>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</si>
  <si>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</si>
  <si>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</si>
  <si>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</si>
  <si>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</si>
  <si>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</si>
  <si>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</si>
  <si>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</si>
  <si>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</si>
  <si>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</si>
  <si>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</si>
  <si>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</si>
  <si>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</si>
  <si>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</si>
  <si>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</si>
  <si>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</si>
  <si>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</si>
  <si>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</si>
  <si>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</si>
  <si>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</si>
  <si>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</si>
  <si>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</si>
  <si>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</si>
  <si>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</si>
  <si>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</si>
  <si>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</si>
  <si>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</si>
  <si>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</si>
  <si>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</si>
  <si>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</si>
  <si>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</si>
  <si>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</si>
  <si>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</si>
  <si>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</si>
  <si>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</si>
  <si>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</si>
  <si>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</si>
  <si>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</si>
  <si>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</si>
  <si>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</si>
  <si>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</si>
  <si>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</si>
  <si>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</si>
  <si>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</si>
  <si>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</si>
  <si>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</si>
  <si>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</si>
  <si>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</si>
  <si>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</si>
  <si>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</si>
  <si>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</si>
  <si>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</si>
  <si>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</si>
  <si>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</si>
  <si>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</si>
  <si>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</si>
  <si>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</si>
  <si>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</si>
  <si>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</si>
  <si>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</si>
  <si>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</si>
  <si>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</si>
  <si>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</si>
  <si>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</si>
  <si>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</si>
  <si>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</si>
  <si>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</si>
  <si>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</si>
  <si>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</si>
  <si>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</si>
  <si>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</si>
  <si>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</si>
  <si>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</si>
  <si>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</si>
  <si>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</si>
  <si>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</si>
  <si>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</si>
  <si>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</si>
  <si>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</si>
  <si>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</si>
  <si>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</si>
  <si>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</si>
  <si>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</si>
  <si>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</si>
  <si>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</si>
  <si>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</si>
  <si>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</si>
  <si>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</si>
  <si>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</si>
  <si>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</si>
  <si>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</si>
  <si>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</si>
  <si>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</si>
  <si>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</si>
  <si>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</si>
  <si>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</si>
  <si>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</si>
  <si>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</si>
  <si>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</si>
  <si>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</si>
  <si>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</si>
  <si>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</si>
  <si>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</si>
  <si>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</si>
  <si>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</si>
  <si>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</si>
  <si>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</si>
  <si>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</si>
  <si>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</si>
  <si>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</si>
  <si>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</si>
  <si>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</si>
  <si>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</si>
  <si>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</si>
  <si>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</si>
  <si>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</si>
  <si>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</si>
  <si>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</si>
  <si>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</si>
  <si>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</si>
  <si>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</si>
  <si>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</si>
  <si>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</si>
  <si>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</si>
  <si>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</si>
  <si>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</si>
  <si>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</si>
  <si>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</si>
  <si>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</si>
  <si>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</si>
  <si>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</si>
  <si>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</si>
  <si>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</si>
  <si>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</si>
  <si>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</si>
  <si>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</si>
  <si>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</si>
  <si>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</si>
  <si>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</si>
  <si>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</si>
  <si>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</si>
  <si>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</si>
  <si>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</si>
  <si>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</si>
  <si>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</si>
  <si>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</si>
  <si>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</si>
  <si>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</si>
  <si>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</si>
  <si>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</si>
  <si>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</si>
  <si>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</si>
  <si>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</si>
  <si>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</si>
  <si>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</si>
  <si>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</si>
  <si>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</si>
  <si>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</si>
  <si>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</si>
  <si>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</si>
  <si>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</si>
  <si>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</si>
  <si>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</si>
  <si>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</si>
  <si>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</si>
  <si>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</si>
  <si>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</si>
  <si>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</si>
  <si>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</si>
  <si>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</si>
  <si>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</si>
  <si>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</si>
  <si>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</si>
  <si>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</si>
  <si>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</si>
  <si>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</si>
  <si>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</si>
  <si>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</si>
  <si>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</si>
  <si>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</si>
  <si>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</si>
  <si>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</si>
  <si>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</si>
  <si>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</si>
  <si>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</si>
  <si>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</si>
  <si>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</si>
  <si>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</si>
  <si>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</si>
  <si>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</si>
  <si>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</si>
  <si>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</si>
  <si>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</si>
  <si>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</si>
  <si>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</si>
  <si>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</si>
  <si>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</si>
  <si>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</si>
  <si>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</si>
  <si>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</si>
  <si>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</si>
  <si>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</si>
  <si>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</si>
  <si>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</si>
  <si>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</si>
  <si>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</si>
  <si>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</si>
  <si>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</si>
  <si>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</si>
  <si>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</si>
  <si>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</si>
  <si>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</si>
  <si>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</si>
  <si>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</si>
  <si>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</si>
  <si>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</si>
  <si>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</si>
  <si>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</si>
  <si>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</si>
  <si>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</si>
  <si>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</si>
  <si>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</si>
  <si>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</si>
  <si>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</si>
  <si>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</si>
  <si>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</si>
  <si>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</si>
  <si>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</si>
  <si>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</si>
  <si>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</si>
  <si>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</si>
  <si>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</si>
  <si>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</si>
  <si>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</si>
  <si>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</si>
  <si>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</si>
  <si>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</si>
  <si>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</si>
  <si>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</si>
  <si>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</si>
  <si>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</si>
  <si>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</si>
  <si>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</si>
  <si>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</si>
  <si>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</si>
  <si>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</si>
  <si>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</si>
  <si>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</si>
  <si>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</si>
  <si>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</si>
  <si>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</si>
  <si>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</si>
  <si>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</si>
  <si>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</si>
  <si>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</si>
  <si>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</si>
  <si>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</si>
  <si>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</si>
  <si>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</si>
  <si>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</si>
  <si>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</si>
  <si>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</si>
  <si>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</si>
  <si>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</si>
  <si>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</si>
  <si>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</si>
  <si>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</si>
  <si>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</si>
  <si>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</si>
  <si>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</si>
  <si>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</si>
  <si>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</si>
  <si>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</si>
  <si>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</si>
  <si>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</si>
  <si>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</si>
  <si>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</si>
  <si>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</si>
  <si>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</si>
  <si>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</si>
  <si>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</si>
  <si>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</si>
  <si>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</si>
  <si>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</si>
  <si>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</si>
  <si>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</si>
  <si>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</si>
  <si>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</si>
  <si>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</si>
  <si>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</si>
  <si>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</si>
  <si>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</si>
  <si>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</si>
  <si>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</si>
  <si>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</si>
  <si>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</si>
  <si>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</si>
  <si>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</si>
  <si>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</si>
  <si>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</si>
  <si>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</si>
  <si>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</si>
  <si>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</si>
  <si>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</si>
  <si>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</si>
  <si>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</si>
  <si>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</si>
  <si>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</si>
  <si>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</si>
  <si>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</si>
  <si>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</si>
  <si>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</si>
  <si>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</si>
  <si>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</si>
  <si>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</si>
  <si>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</si>
  <si>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</si>
  <si>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</si>
  <si>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</si>
  <si>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</si>
  <si>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</si>
  <si>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</si>
  <si>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</si>
  <si>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</si>
  <si>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</si>
  <si>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</si>
  <si>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</si>
  <si>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</si>
  <si>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</si>
  <si>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</si>
  <si>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</si>
  <si>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</si>
  <si>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</si>
  <si>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</si>
  <si>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</si>
  <si>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</si>
  <si>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</si>
  <si>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</si>
  <si>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</si>
  <si>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</si>
  <si>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</si>
  <si>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</si>
  <si>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</si>
  <si>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</si>
  <si>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</si>
  <si>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</si>
  <si>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</si>
  <si>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</si>
  <si>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</si>
  <si>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</si>
  <si>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</si>
  <si>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</si>
  <si>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</si>
  <si>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</si>
  <si>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</si>
  <si>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</si>
  <si>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</si>
  <si>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</si>
  <si>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</si>
  <si>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</si>
  <si>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</si>
  <si>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</si>
  <si>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</si>
  <si>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</si>
  <si>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</si>
  <si>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</si>
  <si>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</si>
  <si>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</si>
  <si>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</si>
  <si>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</si>
  <si>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</si>
  <si>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</si>
  <si>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</si>
  <si>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</si>
  <si>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</si>
  <si>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</si>
  <si>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</si>
  <si>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</si>
  <si>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</si>
  <si>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</si>
  <si>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</si>
  <si>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</si>
  <si>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</si>
  <si>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</si>
  <si>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</si>
  <si>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</si>
  <si>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</si>
  <si>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</si>
  <si>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</si>
  <si>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</si>
  <si>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</si>
  <si>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</si>
  <si>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</si>
  <si>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</si>
  <si>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</si>
  <si>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</si>
  <si>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</si>
  <si>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</si>
  <si>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</si>
  <si>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</si>
  <si>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</si>
  <si>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</si>
  <si>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</si>
  <si>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</si>
  <si>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</si>
  <si>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</si>
  <si>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</si>
  <si>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</si>
  <si>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</si>
  <si>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</si>
  <si>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</si>
  <si>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</si>
  <si>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</si>
  <si>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</si>
  <si>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</si>
  <si>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</si>
  <si>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</si>
  <si>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</si>
  <si>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</si>
  <si>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</si>
  <si>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</si>
  <si>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</si>
  <si>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</si>
  <si>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</si>
  <si>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</si>
  <si>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</si>
  <si>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</si>
  <si>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</si>
  <si>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</si>
  <si>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</si>
  <si>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</si>
  <si>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</si>
  <si>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</si>
  <si>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</si>
  <si>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</si>
  <si>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</si>
  <si>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</si>
  <si>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</si>
  <si>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</si>
  <si>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</si>
  <si>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</si>
  <si>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</si>
  <si>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</si>
  <si>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</si>
  <si>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</si>
  <si>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</si>
  <si>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</si>
  <si>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</si>
  <si>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</si>
  <si>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</si>
  <si>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</si>
  <si>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</si>
  <si>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</si>
  <si>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</si>
  <si>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</si>
  <si>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</si>
  <si>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</si>
  <si>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</si>
  <si>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</si>
  <si>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</si>
  <si>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</si>
  <si>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</si>
  <si>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</si>
  <si>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</si>
  <si>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</si>
  <si>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</si>
  <si>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</si>
  <si>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</si>
  <si>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</si>
  <si>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</si>
  <si>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</si>
  <si>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</si>
  <si>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</si>
  <si>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</si>
  <si>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</si>
  <si>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</si>
  <si>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</si>
  <si>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</si>
  <si>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</si>
  <si>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</si>
  <si>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</si>
  <si>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</si>
  <si>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</si>
  <si>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</si>
  <si>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</si>
  <si>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</si>
  <si>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</si>
  <si>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</si>
  <si>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</si>
  <si>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</si>
  <si>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</si>
  <si>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</si>
  <si>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</si>
  <si>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</si>
  <si>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</si>
  <si>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</si>
  <si>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</si>
  <si>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</si>
  <si>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</si>
  <si>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</si>
  <si>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</si>
  <si>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</si>
  <si>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</si>
  <si>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</si>
  <si>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</si>
  <si>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</si>
  <si>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</si>
  <si>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</si>
  <si>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</si>
  <si>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</si>
  <si>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</si>
  <si>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</si>
  <si>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</si>
  <si>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</si>
  <si>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</si>
  <si>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</si>
  <si>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</si>
  <si>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</si>
  <si>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</si>
  <si>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</si>
  <si>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</si>
  <si>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</si>
  <si>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</si>
  <si>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</si>
  <si>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</si>
  <si>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</si>
  <si>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</si>
  <si>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</si>
  <si>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</si>
  <si>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</si>
  <si>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</si>
  <si>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</si>
  <si>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</si>
  <si>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</si>
  <si>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</si>
  <si>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</si>
  <si>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</si>
  <si>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</si>
  <si>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</si>
  <si>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</si>
  <si>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</si>
  <si>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</si>
  <si>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</si>
  <si>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</si>
  <si>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</si>
  <si>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</si>
  <si>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</si>
  <si>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</si>
  <si>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</si>
  <si>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</si>
  <si>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</si>
  <si>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</si>
  <si>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</si>
  <si>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</si>
  <si>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</si>
  <si>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</si>
  <si>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</si>
  <si>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</si>
  <si>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</si>
  <si>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</si>
  <si>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</si>
  <si>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</si>
  <si>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</si>
  <si>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</si>
  <si>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</si>
  <si>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</si>
  <si>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</si>
  <si>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</si>
  <si>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</si>
  <si>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</si>
  <si>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</si>
  <si>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</si>
  <si>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</si>
  <si>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</si>
  <si>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</si>
  <si>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</si>
  <si>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</si>
  <si>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</si>
  <si>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</si>
  <si>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</si>
  <si>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</si>
  <si>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</si>
  <si>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</si>
  <si>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</si>
  <si>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</si>
  <si>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</si>
  <si>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</si>
  <si>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</si>
  <si>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</si>
  <si>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</si>
  <si>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</si>
  <si>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</si>
  <si>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</si>
  <si>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</si>
  <si>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</si>
  <si>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</si>
  <si>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</si>
  <si>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</si>
  <si>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</si>
  <si>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</si>
  <si>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</si>
  <si>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</si>
  <si>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</si>
  <si>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</si>
  <si>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</si>
  <si>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</si>
  <si>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</si>
  <si>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</si>
  <si>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</si>
  <si>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</si>
  <si>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</si>
  <si>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</si>
  <si>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</si>
  <si>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</si>
  <si>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</si>
  <si>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</si>
  <si>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</si>
  <si>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</si>
  <si>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</si>
  <si>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</si>
  <si>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</si>
  <si>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</si>
  <si>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</si>
  <si>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</si>
  <si>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</si>
  <si>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</si>
  <si>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</si>
  <si>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</si>
  <si>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</si>
  <si>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</si>
  <si>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</si>
  <si>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</si>
  <si>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</si>
  <si>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</si>
  <si>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</si>
  <si>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</si>
  <si>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</si>
  <si>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</si>
  <si>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</si>
  <si>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</si>
  <si>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</si>
  <si>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</si>
  <si>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</si>
  <si>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</si>
  <si>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</si>
  <si>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</si>
  <si>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</si>
  <si>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</si>
  <si>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</si>
  <si>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</si>
  <si>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</si>
  <si>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</si>
  <si>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</si>
  <si>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</si>
  <si>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</si>
  <si>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</si>
  <si>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</si>
  <si>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</si>
  <si>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</si>
  <si>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</si>
  <si>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</si>
  <si>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</si>
  <si>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</si>
  <si>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</si>
  <si>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</si>
  <si>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</si>
  <si>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</si>
  <si>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</si>
  <si>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</si>
  <si>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</si>
  <si>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</si>
  <si>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</si>
  <si>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</si>
  <si>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</si>
  <si>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</si>
  <si>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</si>
  <si>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</si>
  <si>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</si>
  <si>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</si>
  <si>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</si>
  <si>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</si>
  <si>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</si>
  <si>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</si>
  <si>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</si>
  <si>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</si>
  <si>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</si>
  <si>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</si>
  <si>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</si>
  <si>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</si>
  <si>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</si>
  <si>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</si>
  <si>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</si>
  <si>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</si>
  <si>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</si>
  <si>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</si>
  <si>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</si>
  <si>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</si>
  <si>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</si>
  <si>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</si>
  <si>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</si>
  <si>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</si>
  <si>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</si>
  <si>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</si>
  <si>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</si>
  <si>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</si>
  <si>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</si>
  <si>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</si>
  <si>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</si>
  <si>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</si>
  <si>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</si>
  <si>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</si>
  <si>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</si>
  <si>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</si>
  <si>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</si>
  <si>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</si>
  <si>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</si>
  <si>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</si>
  <si>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</si>
  <si>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</si>
  <si>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</si>
  <si>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</si>
  <si>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</si>
  <si>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</si>
  <si>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</si>
  <si>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</si>
  <si>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</si>
  <si>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</si>
  <si>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</si>
  <si>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</si>
  <si>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</si>
  <si>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</si>
  <si>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</si>
  <si>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</si>
  <si>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</si>
  <si>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</si>
  <si>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</si>
  <si>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</si>
  <si>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</si>
  <si>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</si>
  <si>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</si>
  <si>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</si>
  <si>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</si>
  <si>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</si>
  <si>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</si>
  <si>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</si>
  <si>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</si>
  <si>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</si>
  <si>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</si>
  <si>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</si>
  <si>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</si>
  <si>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</si>
  <si>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</si>
  <si>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</si>
  <si>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</si>
  <si>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</si>
  <si>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</si>
  <si>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</si>
  <si>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</si>
  <si>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</si>
  <si>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</si>
  <si>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</si>
  <si>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</si>
  <si>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</si>
  <si>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</si>
  <si>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</si>
  <si>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</si>
  <si>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</si>
  <si>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</si>
  <si>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</si>
  <si>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</si>
  <si>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</si>
  <si>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</si>
  <si>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</si>
  <si>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</si>
  <si>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</si>
  <si>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</si>
  <si>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</si>
  <si>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</si>
  <si>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</si>
  <si>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</si>
  <si>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</si>
  <si>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</si>
  <si>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</si>
  <si>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</si>
  <si>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</si>
  <si>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</si>
  <si>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</si>
  <si>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</si>
  <si>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</si>
  <si>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</si>
  <si>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</si>
  <si>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</si>
  <si>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</si>
  <si>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</si>
  <si>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</si>
  <si>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</si>
  <si>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</si>
  <si>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</si>
  <si>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</si>
  <si>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</si>
  <si>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</si>
  <si>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</si>
  <si>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</si>
  <si>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</si>
  <si>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</si>
  <si>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</si>
  <si>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</si>
  <si>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</si>
  <si>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</si>
  <si>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</si>
  <si>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</si>
  <si>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</si>
  <si>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</si>
  <si>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</si>
  <si>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</si>
  <si>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</si>
  <si>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</si>
  <si>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</si>
  <si>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</si>
  <si>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</si>
  <si>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</si>
  <si>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</si>
  <si>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</si>
  <si>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</si>
  <si>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</si>
  <si>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</si>
  <si>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</si>
  <si>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</si>
  <si>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</si>
  <si>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</si>
  <si>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</si>
  <si>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</si>
  <si>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</si>
  <si>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</si>
  <si>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</si>
  <si>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</si>
  <si>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</si>
  <si>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</si>
  <si>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</si>
  <si>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</si>
  <si>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</si>
  <si>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</si>
  <si>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</si>
  <si>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</si>
  <si>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</si>
  <si>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</si>
  <si>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</si>
  <si>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</si>
  <si>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</si>
  <si>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</si>
  <si>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</si>
  <si>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</si>
  <si>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</si>
  <si>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</si>
  <si>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</si>
  <si>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</si>
  <si>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</si>
  <si>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</si>
  <si>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</si>
  <si>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</si>
  <si>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</si>
  <si>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</si>
  <si>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</si>
  <si>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</si>
  <si>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</si>
  <si>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</si>
  <si>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</si>
  <si>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</si>
  <si>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</si>
  <si>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</si>
  <si>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</si>
  <si>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</si>
  <si>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</si>
  <si>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</si>
  <si>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</si>
  <si>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</si>
  <si>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</si>
  <si>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</si>
  <si>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</si>
  <si>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</si>
  <si>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</si>
  <si>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</si>
  <si>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</si>
  <si>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</si>
  <si>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</si>
  <si>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</si>
  <si>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</si>
  <si>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</si>
  <si>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</si>
  <si>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</si>
  <si>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</si>
  <si>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</si>
  <si>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</si>
  <si>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</si>
  <si>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</si>
  <si>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</si>
  <si>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</si>
  <si>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</si>
  <si>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</si>
  <si>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</si>
  <si>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</si>
  <si>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</si>
  <si>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</si>
  <si>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</si>
  <si>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</si>
  <si>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</si>
  <si>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</si>
  <si>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</si>
  <si>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</si>
  <si>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</si>
  <si>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</si>
  <si>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</si>
  <si>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</si>
  <si>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</si>
  <si>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</si>
  <si>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</si>
  <si>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</si>
  <si>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</si>
  <si>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</si>
  <si>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</si>
  <si>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</si>
  <si>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</si>
  <si>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</si>
  <si>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</si>
  <si>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</si>
  <si>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</si>
  <si>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</si>
  <si>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</si>
  <si>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</si>
  <si>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</si>
  <si>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</si>
  <si>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</si>
  <si>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</si>
  <si>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</si>
  <si>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</si>
  <si>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</si>
  <si>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</si>
  <si>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</si>
  <si>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</si>
  <si>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</si>
  <si>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</si>
  <si>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</si>
  <si>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</si>
  <si>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</si>
  <si>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</si>
  <si>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</si>
  <si>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</si>
  <si>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</si>
  <si>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</si>
  <si>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</si>
  <si>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</si>
  <si>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</si>
  <si>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</si>
  <si>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</si>
  <si>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</si>
  <si>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</si>
  <si>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</si>
  <si>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</si>
  <si>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</si>
  <si>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</si>
  <si>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</si>
  <si>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</si>
  <si>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</si>
  <si>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</si>
  <si>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</si>
  <si>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</si>
  <si>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</si>
  <si>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</si>
  <si>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</si>
  <si>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</si>
  <si>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</si>
  <si>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</si>
  <si>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</si>
  <si>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</si>
  <si>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</si>
  <si>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</si>
  <si>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</si>
  <si>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</si>
  <si>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</si>
  <si>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</si>
  <si>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</si>
  <si>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</si>
  <si>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</si>
  <si>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</si>
  <si>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</si>
  <si>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</si>
  <si>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</si>
  <si>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</si>
  <si>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</si>
  <si>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</si>
  <si>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</si>
  <si>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</si>
  <si>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</si>
  <si>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</si>
  <si>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</si>
  <si>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</si>
  <si>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</si>
  <si>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</si>
  <si>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</si>
  <si>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</si>
  <si>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</si>
  <si>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</si>
  <si>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</si>
  <si>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</si>
  <si>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</si>
  <si>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</si>
  <si>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</si>
  <si>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</si>
  <si>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</si>
  <si>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</si>
  <si>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</si>
  <si>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</si>
  <si>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</si>
  <si>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</si>
  <si>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</si>
  <si>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</si>
  <si>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</si>
  <si>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</si>
  <si>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</si>
  <si>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</si>
  <si>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</si>
  <si>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</si>
  <si>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</si>
  <si>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</si>
  <si>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</si>
  <si>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</si>
  <si>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</si>
  <si>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</si>
  <si>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</si>
  <si>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</si>
  <si>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</si>
  <si>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</si>
  <si>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</si>
  <si>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</si>
  <si>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</si>
  <si>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</si>
  <si>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</si>
  <si>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</si>
  <si>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</si>
  <si>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</si>
  <si>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</si>
  <si>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</si>
  <si>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</si>
  <si>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</si>
  <si>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</si>
  <si>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</si>
  <si>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</si>
  <si>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</si>
  <si>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</si>
  <si>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</si>
  <si>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</si>
  <si>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</si>
  <si>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</si>
  <si>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</si>
  <si>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</si>
  <si>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</si>
  <si>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</si>
  <si>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</si>
  <si>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</si>
  <si>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</si>
  <si>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</si>
  <si>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</si>
  <si>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</si>
  <si>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</si>
  <si>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</si>
  <si>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</si>
  <si>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</si>
  <si>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</si>
  <si>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</si>
  <si>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</si>
  <si>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</si>
  <si>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</si>
  <si>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</si>
  <si>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</si>
  <si>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</si>
  <si>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</si>
  <si>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</si>
  <si>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</si>
  <si>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</si>
  <si>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</si>
  <si>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</si>
  <si>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</si>
  <si>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</si>
  <si>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</si>
  <si>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</si>
  <si>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</si>
  <si>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</si>
  <si>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</si>
  <si>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</si>
  <si>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</si>
  <si>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</si>
  <si>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</si>
  <si>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</si>
  <si>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</si>
  <si>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</si>
  <si>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</si>
  <si>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</si>
  <si>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</si>
  <si>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</si>
  <si>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</si>
  <si>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</si>
  <si>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</si>
  <si>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</si>
  <si>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</si>
  <si>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</si>
  <si>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</si>
  <si>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</si>
  <si>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</si>
  <si>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</si>
  <si>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</si>
  <si>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</si>
  <si>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</si>
  <si>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</si>
  <si>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</si>
  <si>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</si>
  <si>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</si>
  <si>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</si>
  <si>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</si>
  <si>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</si>
  <si>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</si>
  <si>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</si>
  <si>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</si>
  <si>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</si>
  <si>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</si>
  <si>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</si>
  <si>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</si>
  <si>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</si>
  <si>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</si>
  <si>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</si>
  <si>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</si>
  <si>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</si>
  <si>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</si>
  <si>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</si>
  <si>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</si>
  <si>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</si>
  <si>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</si>
  <si>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</si>
  <si>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</si>
  <si>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</si>
  <si>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</si>
  <si>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</si>
  <si>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</si>
  <si>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</si>
  <si>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</si>
  <si>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</si>
  <si>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</si>
  <si>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</si>
  <si>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</si>
  <si>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</si>
  <si>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</si>
  <si>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</si>
  <si>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</si>
  <si>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</si>
  <si>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</si>
  <si>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</si>
  <si>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</si>
  <si>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</si>
  <si>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</si>
  <si>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</si>
  <si>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</si>
  <si>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</si>
  <si>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</si>
  <si>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</si>
  <si>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</si>
  <si>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</si>
  <si>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</si>
  <si>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</si>
  <si>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</si>
  <si>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</si>
  <si>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</si>
  <si>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</si>
  <si>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</si>
  <si>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</si>
  <si>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</si>
  <si>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</si>
  <si>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</si>
  <si>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</si>
  <si>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</si>
  <si>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</si>
  <si>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</si>
  <si>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</si>
  <si>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</si>
  <si>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</si>
  <si>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</si>
  <si>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</si>
  <si>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</si>
  <si>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</si>
  <si>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</si>
  <si>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</si>
  <si>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</si>
  <si>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</si>
  <si>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</si>
  <si>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</si>
  <si>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</si>
  <si>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</si>
  <si>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</si>
  <si>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</si>
  <si>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</si>
  <si>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</si>
  <si>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</si>
  <si>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</si>
  <si>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</si>
  <si>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</si>
  <si>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</si>
  <si>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</si>
  <si>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</si>
  <si>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</si>
  <si>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</si>
  <si>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</si>
  <si>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</si>
  <si>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</si>
  <si>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</si>
  <si>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</si>
  <si>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</si>
  <si>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</si>
  <si>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</si>
  <si>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</si>
  <si>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</si>
  <si>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</si>
  <si>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</si>
  <si>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</si>
  <si>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</si>
  <si>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</si>
  <si>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</si>
  <si>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</si>
  <si>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</si>
  <si>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</si>
  <si>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</si>
  <si>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</si>
  <si>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</si>
  <si>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</si>
  <si>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</si>
  <si>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</si>
  <si>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</si>
  <si>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</si>
  <si>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</si>
  <si>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</si>
  <si>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</si>
  <si>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</si>
  <si>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</si>
  <si>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</si>
  <si>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</si>
  <si>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</si>
  <si>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</si>
  <si>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</si>
  <si>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</si>
  <si>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</si>
  <si>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</si>
  <si>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</si>
  <si>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</si>
  <si>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</si>
  <si>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</si>
  <si>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</si>
  <si>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</si>
  <si>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</si>
  <si>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</si>
  <si>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</si>
  <si>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</si>
  <si>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</si>
  <si>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</si>
  <si>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</si>
  <si>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</si>
  <si>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</si>
  <si>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</si>
  <si>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</si>
  <si>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</si>
  <si>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</si>
  <si>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</si>
  <si>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</si>
  <si>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</si>
  <si>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</si>
  <si>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</si>
  <si>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</si>
  <si>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</si>
  <si>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</si>
  <si>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</si>
  <si>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</si>
  <si>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</si>
  <si>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</si>
  <si>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</si>
  <si>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</si>
  <si>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</si>
  <si>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</si>
  <si>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</si>
  <si>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</si>
  <si>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</si>
  <si>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</si>
  <si>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</si>
  <si>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</si>
  <si>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</si>
  <si>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</si>
  <si>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</si>
  <si>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</si>
  <si>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</si>
  <si>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</si>
  <si>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</si>
  <si>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</si>
  <si>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</si>
  <si>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</si>
  <si>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</si>
  <si>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</si>
  <si>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</si>
  <si>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</si>
  <si>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</si>
  <si>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</si>
  <si>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</si>
  <si>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</si>
  <si>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</si>
  <si>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</si>
  <si>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</si>
  <si>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</si>
  <si>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</si>
  <si>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</si>
  <si>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</si>
  <si>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</si>
  <si>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</si>
  <si>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</si>
  <si>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</si>
  <si>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</si>
  <si>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</si>
  <si>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</si>
  <si>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</si>
  <si>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</si>
  <si>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</si>
  <si>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</si>
  <si>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</si>
  <si>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</si>
  <si>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</si>
  <si>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</si>
  <si>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</si>
  <si>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</si>
  <si>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</si>
  <si>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</si>
  <si>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</si>
  <si>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</si>
  <si>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</si>
  <si>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</si>
  <si>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</si>
  <si>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</si>
  <si>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</si>
  <si>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</si>
  <si>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</si>
  <si>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</si>
  <si>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</si>
  <si>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</si>
  <si>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</si>
  <si>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</si>
  <si>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</si>
  <si>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</si>
  <si>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</si>
  <si>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</si>
  <si>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</si>
  <si>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</si>
  <si>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</si>
  <si>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</si>
  <si>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</si>
  <si>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</si>
  <si>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</si>
  <si>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</si>
  <si>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</si>
  <si>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</si>
  <si>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</si>
  <si>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</si>
  <si>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</si>
  <si>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</si>
  <si>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</si>
  <si>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</si>
  <si>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</si>
  <si>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</si>
  <si>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</si>
  <si>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</si>
  <si>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</si>
  <si>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</si>
  <si>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</si>
  <si>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</si>
  <si>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</si>
  <si>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</si>
  <si>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</si>
  <si>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</si>
  <si>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</si>
  <si>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</si>
  <si>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</si>
  <si>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</si>
  <si>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</si>
  <si>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</si>
  <si>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</si>
  <si>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</si>
  <si>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</si>
  <si>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</si>
  <si>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</si>
  <si>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</si>
  <si>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</si>
  <si>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</si>
  <si>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</si>
  <si>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</si>
  <si>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</si>
  <si>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</si>
  <si>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</si>
  <si>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</si>
  <si>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</si>
  <si>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</si>
  <si>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</si>
  <si>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</si>
  <si>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</si>
  <si>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</si>
  <si>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</si>
  <si>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</si>
  <si>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</si>
  <si>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</si>
  <si>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</si>
  <si>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</si>
  <si>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</si>
  <si>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</si>
  <si>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</si>
  <si>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</si>
  <si>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</si>
  <si>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</si>
  <si>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</si>
  <si>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</si>
  <si>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</si>
  <si>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</si>
  <si>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</si>
  <si>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</si>
  <si>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</si>
  <si>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</si>
  <si>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</si>
  <si>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</si>
  <si>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</si>
  <si>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</si>
  <si>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</si>
  <si>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</si>
  <si>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</si>
  <si>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</si>
  <si>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</si>
  <si>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</si>
  <si>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</si>
  <si>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</si>
  <si>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</si>
  <si>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</si>
  <si>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</si>
  <si>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</si>
  <si>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</si>
  <si>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</si>
  <si>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</si>
  <si>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</si>
  <si>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</si>
  <si>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</si>
  <si>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</si>
  <si>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</si>
  <si>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</si>
  <si>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</si>
  <si>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</si>
  <si>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</si>
  <si>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</si>
  <si>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</si>
  <si>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</si>
  <si>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</si>
  <si>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</si>
  <si>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</si>
  <si>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</si>
  <si>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</si>
  <si>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</si>
  <si>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</si>
  <si>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</si>
  <si>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</si>
  <si>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</si>
  <si>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</si>
  <si>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</si>
  <si>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</si>
  <si>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</si>
  <si>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</si>
  <si>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</si>
  <si>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</si>
  <si>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</si>
  <si>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</si>
  <si>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</si>
  <si>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</si>
  <si>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</si>
  <si>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</si>
  <si>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</si>
  <si>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</si>
  <si>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</si>
  <si>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</si>
  <si>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</si>
  <si>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</si>
  <si>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</si>
  <si>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</si>
  <si>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</si>
  <si>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</si>
  <si>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</si>
  <si>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</si>
  <si>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</si>
  <si>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</si>
  <si>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</si>
  <si>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</si>
  <si>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</si>
  <si>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</si>
  <si>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</si>
  <si>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</si>
  <si>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</si>
  <si>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</si>
  <si>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</si>
  <si>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</si>
  <si>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</si>
  <si>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</si>
  <si>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</si>
  <si>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</si>
  <si>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</si>
  <si>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</si>
  <si>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</si>
  <si>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</si>
  <si>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</si>
  <si>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</si>
  <si>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</si>
  <si>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</si>
  <si>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</si>
  <si>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</si>
  <si>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</si>
  <si>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</si>
  <si>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</si>
  <si>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</si>
  <si>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</si>
  <si>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</si>
  <si>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</si>
  <si>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</si>
  <si>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</si>
  <si>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</si>
  <si>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</si>
  <si>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</si>
  <si>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</si>
  <si>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</si>
  <si>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</si>
  <si>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</si>
  <si>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</si>
  <si>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</si>
  <si>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</si>
  <si>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</si>
  <si>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</si>
  <si>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</si>
  <si>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</si>
  <si>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</si>
  <si>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</si>
  <si>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</si>
  <si>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</si>
  <si>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</si>
  <si>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</si>
  <si>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</si>
  <si>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</si>
  <si>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</si>
  <si>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</si>
  <si>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</si>
  <si>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</si>
  <si>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</si>
  <si>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</si>
  <si>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</si>
  <si>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</si>
  <si>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</si>
  <si>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</si>
  <si>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</si>
  <si>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</si>
  <si>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</si>
  <si>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</si>
  <si>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</si>
  <si>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</si>
  <si>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</si>
  <si>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</si>
  <si>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</si>
  <si>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</si>
  <si>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</si>
  <si>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</si>
  <si>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</si>
  <si>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</si>
  <si>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</si>
  <si>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</si>
  <si>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</si>
  <si>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</si>
  <si>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</si>
  <si>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</si>
  <si>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</si>
  <si>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</si>
  <si>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</si>
  <si>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</si>
  <si>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</si>
  <si>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</si>
  <si>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</si>
  <si>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</si>
  <si>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</si>
  <si>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</si>
  <si>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</si>
  <si>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</si>
  <si>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</si>
  <si>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</si>
  <si>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</si>
  <si>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</si>
  <si>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</si>
  <si>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</si>
  <si>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</si>
  <si>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</si>
  <si>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</si>
  <si>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</si>
  <si>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</si>
  <si>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</si>
  <si>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</si>
  <si>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</si>
  <si>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</si>
  <si>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</si>
  <si>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</si>
  <si>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</si>
  <si>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</si>
  <si>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</si>
  <si>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</si>
  <si>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</si>
  <si>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</si>
  <si>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</si>
  <si>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</si>
  <si>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</si>
  <si>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</si>
  <si>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</si>
  <si>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</si>
  <si>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</si>
  <si>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</si>
  <si>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</si>
  <si>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</si>
  <si>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</si>
  <si>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</si>
  <si>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</si>
  <si>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</si>
  <si>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</si>
  <si>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</si>
  <si>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</si>
  <si>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</si>
  <si>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</si>
  <si>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</si>
  <si>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</si>
  <si>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</si>
  <si>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</si>
  <si>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</si>
  <si>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</si>
  <si>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</si>
  <si>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</si>
  <si>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</si>
  <si>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</si>
  <si>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</si>
  <si>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</si>
  <si>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</si>
  <si>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</si>
  <si>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</si>
  <si>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</si>
  <si>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</si>
  <si>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</si>
  <si>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</si>
  <si>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</si>
  <si>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</si>
  <si>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</si>
  <si>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</si>
  <si>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</si>
  <si>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</si>
  <si>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</si>
  <si>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</si>
  <si>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</si>
  <si>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</si>
  <si>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</si>
  <si>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</si>
  <si>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</si>
  <si>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</si>
  <si>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</si>
  <si>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</si>
  <si>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</si>
  <si>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</si>
  <si>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</si>
  <si>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</si>
  <si>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</si>
  <si>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</si>
  <si>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</si>
  <si>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</si>
  <si>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</si>
  <si>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</si>
  <si>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</si>
  <si>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</si>
  <si>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</si>
  <si>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</si>
  <si>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</si>
  <si>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</si>
  <si>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</si>
  <si>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</si>
  <si>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</si>
  <si>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</si>
  <si>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</si>
  <si>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</si>
  <si>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</si>
  <si>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</si>
  <si>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</si>
  <si>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</si>
  <si>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</si>
  <si>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</si>
  <si>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</si>
  <si>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</si>
  <si>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</si>
  <si>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</si>
  <si>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</si>
  <si>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</si>
  <si>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</si>
  <si>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</si>
  <si>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</si>
  <si>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</si>
  <si>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</si>
  <si>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</si>
  <si>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</si>
  <si>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</si>
  <si>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</si>
  <si>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</si>
  <si>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</si>
  <si>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</si>
  <si>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</si>
  <si>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</si>
  <si>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</si>
  <si>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</si>
  <si>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</si>
  <si>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</si>
  <si>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</si>
  <si>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</si>
  <si>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</si>
  <si>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</si>
  <si>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</si>
  <si>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</si>
  <si>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</si>
  <si>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</si>
  <si>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</si>
  <si>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</si>
  <si>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</si>
  <si>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</si>
  <si>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</si>
  <si>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</si>
  <si>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</si>
  <si>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</si>
  <si>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</si>
  <si>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</si>
  <si>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</si>
  <si>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</si>
  <si>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</si>
  <si>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</si>
  <si>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</si>
  <si>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</si>
  <si>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</si>
  <si>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</si>
  <si>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</si>
  <si>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</si>
  <si>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</si>
  <si>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</si>
  <si>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</si>
  <si>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</si>
  <si>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</si>
  <si>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</si>
  <si>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</si>
  <si>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</si>
  <si>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</si>
  <si>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</si>
  <si>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</si>
  <si>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</si>
  <si>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</si>
  <si>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</si>
  <si>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</si>
  <si>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</si>
  <si>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</si>
  <si>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</si>
  <si>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</si>
  <si>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</si>
  <si>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</si>
  <si>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</si>
  <si>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</si>
  <si>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</si>
  <si>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</si>
  <si>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</si>
  <si>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</si>
  <si>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</si>
  <si>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</si>
  <si>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</si>
  <si>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</si>
  <si>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</si>
  <si>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</si>
  <si>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</si>
  <si>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</si>
  <si>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</si>
  <si>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</si>
  <si>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</si>
  <si>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</si>
  <si>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</si>
  <si>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</si>
  <si>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</si>
  <si>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</si>
  <si>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</si>
  <si>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</si>
  <si>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</si>
  <si>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</si>
  <si>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</si>
  <si>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</si>
  <si>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</si>
  <si>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</si>
  <si>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</si>
  <si>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</si>
  <si>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</si>
  <si>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</si>
  <si>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</si>
  <si>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</si>
  <si>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</si>
  <si>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</si>
  <si>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</si>
  <si>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</si>
  <si>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</si>
  <si>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</si>
  <si>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</si>
  <si>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</si>
  <si>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</si>
  <si>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</si>
  <si>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</si>
  <si>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</si>
  <si>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</si>
  <si>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</si>
  <si>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</si>
  <si>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</si>
  <si>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</si>
  <si>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</si>
  <si>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</si>
  <si>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</si>
  <si>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</si>
  <si>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</si>
  <si>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</si>
  <si>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</si>
  <si>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</si>
  <si>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</si>
  <si>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</si>
  <si>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</si>
  <si>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</si>
  <si>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</si>
  <si>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</si>
  <si>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</si>
  <si>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</si>
  <si>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</si>
  <si>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</si>
  <si>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</si>
  <si>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</si>
  <si>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</si>
  <si>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</si>
  <si>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</si>
  <si>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</si>
  <si>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</si>
  <si>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</si>
  <si>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</si>
  <si>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</si>
  <si>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</si>
  <si>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</si>
  <si>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</si>
  <si>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</si>
  <si>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</si>
  <si>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</si>
  <si>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</si>
  <si>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</si>
  <si>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</si>
  <si>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</si>
  <si>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</si>
  <si>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</si>
  <si>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</si>
  <si>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</si>
  <si>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</si>
  <si>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</si>
  <si>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</si>
  <si>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</si>
  <si>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</si>
  <si>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</si>
  <si>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</si>
  <si>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</si>
  <si>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</si>
  <si>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</si>
  <si>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</si>
  <si>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</si>
  <si>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</si>
  <si>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</si>
  <si>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</si>
  <si>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</si>
  <si>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</si>
  <si>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</si>
  <si>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</si>
  <si>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</si>
  <si>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</si>
  <si>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</si>
  <si>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</si>
  <si>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</si>
  <si>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</si>
  <si>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</si>
  <si>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</si>
  <si>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</si>
  <si>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</si>
  <si>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</si>
  <si>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</si>
  <si>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</si>
  <si>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</si>
  <si>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</si>
  <si>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</si>
  <si>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</si>
  <si>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</si>
  <si>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</si>
  <si>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</si>
  <si>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</si>
  <si>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</si>
  <si>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</si>
  <si>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</si>
  <si>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</si>
  <si>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</si>
  <si>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</si>
  <si>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</si>
  <si>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</si>
  <si>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</si>
  <si>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</si>
  <si>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</si>
  <si>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</si>
  <si>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</si>
  <si>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</si>
  <si>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</si>
  <si>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</si>
  <si>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</si>
  <si>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</si>
  <si>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</si>
  <si>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</si>
  <si>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</si>
  <si>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</si>
  <si>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</si>
  <si>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</si>
  <si>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</si>
  <si>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</si>
  <si>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</si>
  <si>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</si>
  <si>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</si>
  <si>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</si>
  <si>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</si>
  <si>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</si>
  <si>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</si>
  <si>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</si>
  <si>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</si>
  <si>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</si>
  <si>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</si>
  <si>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</si>
  <si>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</si>
  <si>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</si>
  <si>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</si>
  <si>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</si>
  <si>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</si>
  <si>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</si>
  <si>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</si>
  <si>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</si>
  <si>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</si>
  <si>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</si>
  <si>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</si>
  <si>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</si>
  <si>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</si>
  <si>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</si>
  <si>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</si>
  <si>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</si>
  <si>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</si>
  <si>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</si>
  <si>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</si>
  <si>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</si>
  <si>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</si>
  <si>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</si>
  <si>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</si>
  <si>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</si>
  <si>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</si>
  <si>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</si>
  <si>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</si>
  <si>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</si>
  <si>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</si>
  <si>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</si>
  <si>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</si>
  <si>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</si>
  <si>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</si>
  <si>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</si>
  <si>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</si>
  <si>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</si>
  <si>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</si>
  <si>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</si>
  <si>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</si>
  <si>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</si>
  <si>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</si>
  <si>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</si>
  <si>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</si>
  <si>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</si>
  <si>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</si>
  <si>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</si>
  <si>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</si>
  <si>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</si>
  <si>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</si>
  <si>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</si>
  <si>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</si>
  <si>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</si>
  <si>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</si>
  <si>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</si>
  <si>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</si>
  <si>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</si>
  <si>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</si>
  <si>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</si>
  <si>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</si>
  <si>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</si>
  <si>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</si>
  <si>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</si>
  <si>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</si>
  <si>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</si>
  <si>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</si>
  <si>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</si>
  <si>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</si>
  <si>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</si>
  <si>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</si>
  <si>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</si>
  <si>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</si>
  <si>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</si>
  <si>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</si>
  <si>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</si>
  <si>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</si>
  <si>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</si>
  <si>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</si>
  <si>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</si>
  <si>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</si>
  <si>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</si>
  <si>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</si>
  <si>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</si>
  <si>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</si>
  <si>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</si>
  <si>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</si>
  <si>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</si>
  <si>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</si>
  <si>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</si>
  <si>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</si>
  <si>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</si>
  <si>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</si>
  <si>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</si>
  <si>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</si>
  <si>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</si>
  <si>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</si>
  <si>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</si>
  <si>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</si>
  <si>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</si>
  <si>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</si>
  <si>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</si>
  <si>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</si>
  <si>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</si>
  <si>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</si>
  <si>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</si>
  <si>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</si>
  <si>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</si>
  <si>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</si>
  <si>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</si>
  <si>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</si>
  <si>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</si>
  <si>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</si>
  <si>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</si>
  <si>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</si>
  <si>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</si>
  <si>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</si>
  <si>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</si>
  <si>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</si>
  <si>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</si>
  <si>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</si>
  <si>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</si>
  <si>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</si>
  <si>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</si>
  <si>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</si>
  <si>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</si>
  <si>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</si>
  <si>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</si>
  <si>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</si>
  <si>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</si>
  <si>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</si>
  <si>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</si>
  <si>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</si>
  <si>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</si>
  <si>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</si>
  <si>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</si>
  <si>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</si>
  <si>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</si>
  <si>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</si>
  <si>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</si>
  <si>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</si>
  <si>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</si>
  <si>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</si>
  <si>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</si>
  <si>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</si>
  <si>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</si>
  <si>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</si>
  <si>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</si>
  <si>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</si>
  <si>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</si>
  <si>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</si>
  <si>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</si>
  <si>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</si>
  <si>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</si>
  <si>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</si>
  <si>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</si>
  <si>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</si>
  <si>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</si>
  <si>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</si>
  <si>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</si>
  <si>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</si>
  <si>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</si>
  <si>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</si>
  <si>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</si>
  <si>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</si>
  <si>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</si>
  <si>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</si>
  <si>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</si>
  <si>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</si>
  <si>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</si>
  <si>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</si>
  <si>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</si>
  <si>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</si>
  <si>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</si>
  <si>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</si>
  <si>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</si>
  <si>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</si>
  <si>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</si>
  <si>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</si>
  <si>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</si>
  <si>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</si>
  <si>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</si>
  <si>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</si>
  <si>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</si>
  <si>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</si>
  <si>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</si>
  <si>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</si>
  <si>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</si>
  <si>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</si>
  <si>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</si>
  <si>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</si>
  <si>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</si>
  <si>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</si>
  <si>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</si>
  <si>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</si>
  <si>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</si>
  <si>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</si>
  <si>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</si>
  <si>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</si>
  <si>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</si>
  <si>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</si>
  <si>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</si>
  <si>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</si>
  <si>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</si>
  <si>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</si>
  <si>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</si>
  <si>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</si>
  <si>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</si>
  <si>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</si>
  <si>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</si>
  <si>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</si>
  <si>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</si>
  <si>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</si>
  <si>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</si>
  <si>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</si>
  <si>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</si>
  <si>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</si>
  <si>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</si>
  <si>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</si>
  <si>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</si>
  <si>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</si>
  <si>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</si>
  <si>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</si>
  <si>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</si>
  <si>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</si>
  <si>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</si>
  <si>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</si>
  <si>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</si>
  <si>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</si>
  <si>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</si>
  <si>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</si>
  <si>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</si>
  <si>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</si>
  <si>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</si>
  <si>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</si>
  <si>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</si>
  <si>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</si>
  <si>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</si>
  <si>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</si>
  <si>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</si>
  <si>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</si>
  <si>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</si>
  <si>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</si>
  <si>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</si>
  <si>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</si>
  <si>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</si>
  <si>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</si>
  <si>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</si>
  <si>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</si>
  <si>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</si>
  <si>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</si>
  <si>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</si>
  <si>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</si>
  <si>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</si>
  <si>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</si>
  <si>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</si>
  <si>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</si>
  <si>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</si>
  <si>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</si>
  <si>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</si>
  <si>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</si>
  <si>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</si>
  <si>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</si>
  <si>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</si>
  <si>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</si>
  <si>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</si>
  <si>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</si>
  <si>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</si>
  <si>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</si>
  <si>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</si>
  <si>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</si>
  <si>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</si>
  <si>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</si>
  <si>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</si>
  <si>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</si>
  <si>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</si>
  <si>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</si>
  <si>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</si>
  <si>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</si>
  <si>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</si>
  <si>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</si>
  <si>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</si>
  <si>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</si>
  <si>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</si>
  <si>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</si>
  <si>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</si>
  <si>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</si>
  <si>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</si>
  <si>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</si>
  <si>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</si>
  <si>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</si>
  <si>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</si>
  <si>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</si>
  <si>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</si>
  <si>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</si>
  <si>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</si>
  <si>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</si>
  <si>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</si>
  <si>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</si>
  <si>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</si>
  <si>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</si>
  <si>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</si>
  <si>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</si>
  <si>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</si>
  <si>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</si>
  <si>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</si>
  <si>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</si>
  <si>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</si>
  <si>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</si>
  <si>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</si>
  <si>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</si>
  <si>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</si>
  <si>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</si>
  <si>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</si>
  <si>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</si>
  <si>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</si>
  <si>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</si>
  <si>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</si>
  <si>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</si>
  <si>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</si>
  <si>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</si>
  <si>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</si>
  <si>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</si>
  <si>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</si>
  <si>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</si>
  <si>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</si>
  <si>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</si>
  <si>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</si>
  <si>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</si>
  <si>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</si>
  <si>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</si>
  <si>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</si>
  <si>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</si>
  <si>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</si>
  <si>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</si>
  <si>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</si>
  <si>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</si>
  <si>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</si>
  <si>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</si>
  <si>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</si>
  <si>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</si>
  <si>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</si>
  <si>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</si>
  <si>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</si>
  <si>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</si>
  <si>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</si>
  <si>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</si>
  <si>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</si>
  <si>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</si>
  <si>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</si>
  <si>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</si>
  <si>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</si>
  <si>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</si>
  <si>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</si>
  <si>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</si>
  <si>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</si>
  <si>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</si>
  <si>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</si>
  <si>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</si>
  <si>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</si>
  <si>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</si>
  <si>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</si>
  <si>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</si>
  <si>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</si>
  <si>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</si>
  <si>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</si>
  <si>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</si>
  <si>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</si>
  <si>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</si>
  <si>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</si>
  <si>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</si>
  <si>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</si>
  <si>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</si>
  <si>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</si>
  <si>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</si>
  <si>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</si>
  <si>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</si>
  <si>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</si>
  <si>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</si>
  <si>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</si>
  <si>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</si>
  <si>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</si>
  <si>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</si>
  <si>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</si>
  <si>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</si>
  <si>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</si>
  <si>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</si>
  <si>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</si>
  <si>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</si>
  <si>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</si>
  <si>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</si>
  <si>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</si>
  <si>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</si>
  <si>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</si>
  <si>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</si>
  <si>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</si>
  <si>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</si>
  <si>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</si>
  <si>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</si>
  <si>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</si>
  <si>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</si>
  <si>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</si>
  <si>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</si>
  <si>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</si>
  <si>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</si>
  <si>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</si>
  <si>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</si>
  <si>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</si>
  <si>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</si>
  <si>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</si>
  <si>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</si>
  <si>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</si>
  <si>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</si>
  <si>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</si>
  <si>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</si>
  <si>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</si>
  <si>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</si>
  <si>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</si>
  <si>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</si>
  <si>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</si>
  <si>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</si>
  <si>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</si>
  <si>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</si>
  <si>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</si>
  <si>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</si>
  <si>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</si>
  <si>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</si>
  <si>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</si>
  <si>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</si>
  <si>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</si>
  <si>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</si>
  <si>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</si>
  <si>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</si>
  <si>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</si>
  <si>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</si>
  <si>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</si>
  <si>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</si>
  <si>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</si>
  <si>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</si>
  <si>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</si>
  <si>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</si>
  <si>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</si>
  <si>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</si>
  <si>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</si>
  <si>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</si>
  <si>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</si>
  <si>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</si>
  <si>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</si>
  <si>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</si>
  <si>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</si>
  <si>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</si>
  <si>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</si>
  <si>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</si>
  <si>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</si>
  <si>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</si>
  <si>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</si>
  <si>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</si>
  <si>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</si>
  <si>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</si>
  <si>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</si>
  <si>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</si>
  <si>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</si>
  <si>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</si>
  <si>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</si>
  <si>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</si>
  <si>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</si>
  <si>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</si>
  <si>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</si>
  <si>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</si>
  <si>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</si>
  <si>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</si>
  <si>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</si>
  <si>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</si>
  <si>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</si>
  <si>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</si>
  <si>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</si>
  <si>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</si>
  <si>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</si>
  <si>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</si>
  <si>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</si>
  <si>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</si>
  <si>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</si>
  <si>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</si>
  <si>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</si>
  <si>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</si>
  <si>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</si>
  <si>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</si>
  <si>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</si>
  <si>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</si>
  <si>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</si>
  <si>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</si>
  <si>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</si>
  <si>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</si>
  <si>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</si>
  <si>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</si>
  <si>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</si>
  <si>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</si>
  <si>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</si>
  <si>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</si>
  <si>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</si>
  <si>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</si>
  <si>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</si>
  <si>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</si>
  <si>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</si>
  <si>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</si>
  <si>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</si>
  <si>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</si>
  <si>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</si>
  <si>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</si>
  <si>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</si>
  <si>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</si>
  <si>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</si>
  <si>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</si>
  <si>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</si>
  <si>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</si>
  <si>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</si>
  <si>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</si>
  <si>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</si>
  <si>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</si>
  <si>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</si>
  <si>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</si>
  <si>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</si>
  <si>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</si>
  <si>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</si>
  <si>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</si>
  <si>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</si>
  <si>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</si>
  <si>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</si>
  <si>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</si>
  <si>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</si>
  <si>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</si>
  <si>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</si>
  <si>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</si>
  <si>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</si>
  <si>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</si>
  <si>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</si>
  <si>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</si>
  <si>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</si>
  <si>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</si>
  <si>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</si>
  <si>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</si>
  <si>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</si>
  <si>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</si>
  <si>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</si>
  <si>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</si>
  <si>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</si>
  <si>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</si>
  <si>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</si>
  <si>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</si>
  <si>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</si>
  <si>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</si>
  <si>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</si>
  <si>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</si>
  <si>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</si>
  <si>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</si>
  <si>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</si>
  <si>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</si>
  <si>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</si>
  <si>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</si>
  <si>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</si>
  <si>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</si>
  <si>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</si>
  <si>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</si>
  <si>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</si>
  <si>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</si>
  <si>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</si>
  <si>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</si>
  <si>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</si>
  <si>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</si>
  <si>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</si>
  <si>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</si>
  <si>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</si>
  <si>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</si>
  <si>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</si>
  <si>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</si>
  <si>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</si>
  <si>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</si>
  <si>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</si>
  <si>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</si>
  <si>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</si>
  <si>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</si>
  <si>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</si>
  <si>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</si>
  <si>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</si>
  <si>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</si>
  <si>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</si>
  <si>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</si>
  <si>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</si>
  <si>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</si>
  <si>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</si>
  <si>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</si>
  <si>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</si>
  <si>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</si>
  <si>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</si>
  <si>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</si>
  <si>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</si>
  <si>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</si>
  <si>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</si>
  <si>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</si>
  <si>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</si>
  <si>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</si>
  <si>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</si>
  <si>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</si>
  <si>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</si>
  <si>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</si>
  <si>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</si>
  <si>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</si>
  <si>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</si>
  <si>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</si>
  <si>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</si>
  <si>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</si>
  <si>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</si>
  <si>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</si>
  <si>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</si>
  <si>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</si>
  <si>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</si>
  <si>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</si>
  <si>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</si>
  <si>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</si>
  <si>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</si>
  <si>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</si>
  <si>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</si>
  <si>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</si>
  <si>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</si>
  <si>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</si>
  <si>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</si>
  <si>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</si>
  <si>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</si>
  <si>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</si>
  <si>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</si>
  <si>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</si>
  <si>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</si>
  <si>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</si>
  <si>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</si>
  <si>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</si>
  <si>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</si>
  <si>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</si>
  <si>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</si>
  <si>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</si>
  <si>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</si>
  <si>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</si>
  <si>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</si>
  <si>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</si>
  <si>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</si>
  <si>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</si>
  <si>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</si>
  <si>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</si>
  <si>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</si>
  <si>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</si>
  <si>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</si>
  <si>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</si>
  <si>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</si>
  <si>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</si>
  <si>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</si>
  <si>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</si>
  <si>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</si>
  <si>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</si>
  <si>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</si>
  <si>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</si>
  <si>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</si>
  <si>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</si>
  <si>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</si>
  <si>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</si>
  <si>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</si>
  <si>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</si>
  <si>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</si>
  <si>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</si>
  <si>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</si>
  <si>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</si>
  <si>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</si>
  <si>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</si>
  <si>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</si>
  <si>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</si>
  <si>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</si>
  <si>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</si>
  <si>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</si>
  <si>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</si>
  <si>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</si>
  <si>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</si>
  <si>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</si>
  <si>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</si>
  <si>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</si>
  <si>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</si>
  <si>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</si>
  <si>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</si>
  <si>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</si>
  <si>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</si>
  <si>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</si>
  <si>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</si>
  <si>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</si>
  <si>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</si>
  <si>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</si>
  <si>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</si>
  <si>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</si>
  <si>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</si>
  <si>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</si>
  <si>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</si>
  <si>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</si>
  <si>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</si>
  <si>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</si>
  <si>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</si>
  <si>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</si>
  <si>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</si>
  <si>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</si>
  <si>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</si>
  <si>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</si>
  <si>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</si>
  <si>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</si>
  <si>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</si>
  <si>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</si>
  <si>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</si>
  <si>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</si>
  <si>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</si>
  <si>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</si>
  <si>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</si>
  <si>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</si>
  <si>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</si>
  <si>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</si>
  <si>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</si>
  <si>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</si>
  <si>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</si>
  <si>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</si>
  <si>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</si>
  <si>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</si>
  <si>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</si>
  <si>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</si>
  <si>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</si>
  <si>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</si>
  <si>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</si>
  <si>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</si>
  <si>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</si>
  <si>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</si>
  <si>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</si>
  <si>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</si>
  <si>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</si>
  <si>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</si>
  <si>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</si>
  <si>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</si>
  <si>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</si>
  <si>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</si>
  <si>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</si>
  <si>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</si>
  <si>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</si>
  <si>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</si>
  <si>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</si>
  <si>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</si>
  <si>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</si>
  <si>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</si>
  <si>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</si>
  <si>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</si>
  <si>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</si>
  <si>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</si>
  <si>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</si>
  <si>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</si>
  <si>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</si>
  <si>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</si>
  <si>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</si>
  <si>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</si>
  <si>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</si>
  <si>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</si>
  <si>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</si>
  <si>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</si>
  <si>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</si>
  <si>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</si>
  <si>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</si>
  <si>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</si>
  <si>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</si>
  <si>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</si>
  <si>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</si>
  <si>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</si>
  <si>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</si>
  <si>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</si>
  <si>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</si>
  <si>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</si>
  <si>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</si>
  <si>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</si>
  <si>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</si>
  <si>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</si>
  <si>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</si>
  <si>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</si>
  <si>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</si>
  <si>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</si>
  <si>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</si>
  <si>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</si>
  <si>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</si>
  <si>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</si>
  <si>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</si>
  <si>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</si>
  <si>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</si>
  <si>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</si>
  <si>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</si>
  <si>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</si>
  <si>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</si>
  <si>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</si>
  <si>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</si>
  <si>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</si>
  <si>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</si>
  <si>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</si>
  <si>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</si>
  <si>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</si>
  <si>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</si>
  <si>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</si>
  <si>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</si>
  <si>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</si>
  <si>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</si>
  <si>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</si>
  <si>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</si>
  <si>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</si>
  <si>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</si>
  <si>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</si>
  <si>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</si>
  <si>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</si>
  <si>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</si>
  <si>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</si>
  <si>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</si>
  <si>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</si>
  <si>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</si>
  <si>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</si>
  <si>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</si>
  <si>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</si>
  <si>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</si>
  <si>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</si>
  <si>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</si>
  <si>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</si>
  <si>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</si>
  <si>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</si>
  <si>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</si>
  <si>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</si>
  <si>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</si>
  <si>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</si>
  <si>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</si>
  <si>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</si>
  <si>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</si>
  <si>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</si>
  <si>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</si>
  <si>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</si>
  <si>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</si>
  <si>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</si>
  <si>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</si>
  <si>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</si>
  <si>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</si>
  <si>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</si>
  <si>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</si>
  <si>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</si>
  <si>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</si>
  <si>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</si>
  <si>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</si>
  <si>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</si>
  <si>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</si>
  <si>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</si>
  <si>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</si>
  <si>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</si>
  <si>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</si>
  <si>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</si>
  <si>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</si>
  <si>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</si>
  <si>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</si>
  <si>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</si>
  <si>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</si>
  <si>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</si>
  <si>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</si>
  <si>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</si>
  <si>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</si>
  <si>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</si>
  <si>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</si>
  <si>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</si>
  <si>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</si>
  <si>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</si>
  <si>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</si>
  <si>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</si>
  <si>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</si>
  <si>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</si>
  <si>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</si>
  <si>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</si>
  <si>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</si>
  <si>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</si>
  <si>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</si>
  <si>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</si>
  <si>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</si>
  <si>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</si>
  <si>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</si>
  <si>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</si>
  <si>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</si>
  <si>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</si>
  <si>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</si>
  <si>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</si>
  <si>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</si>
  <si>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</si>
  <si>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</si>
  <si>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</si>
  <si>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</si>
  <si>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</si>
  <si>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</si>
  <si>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</si>
  <si>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</si>
  <si>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</si>
  <si>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</si>
  <si>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</si>
  <si>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</si>
  <si>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</si>
  <si>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</si>
  <si>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</si>
  <si>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</si>
  <si>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</si>
  <si>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</si>
  <si>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</si>
  <si>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</si>
  <si>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</si>
  <si>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</si>
  <si>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</si>
  <si>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</si>
  <si>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</si>
  <si>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</si>
  <si>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</si>
  <si>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</si>
  <si>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</si>
  <si>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</si>
  <si>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</si>
  <si>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</si>
  <si>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</si>
  <si>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</si>
  <si>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</si>
  <si>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</si>
  <si>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</si>
  <si>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</si>
  <si>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</si>
  <si>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</si>
  <si>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</si>
  <si>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</si>
  <si>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</si>
  <si>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</si>
  <si>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</si>
  <si>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</si>
  <si>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</si>
  <si>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</si>
  <si>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</si>
  <si>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</si>
  <si>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</si>
  <si>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</si>
  <si>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</si>
  <si>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</si>
  <si>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</si>
  <si>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</si>
  <si>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</si>
  <si>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</si>
  <si>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</si>
  <si>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</si>
  <si>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</si>
  <si>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</si>
  <si>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</si>
  <si>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</si>
  <si>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</si>
  <si>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</si>
  <si>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</si>
  <si>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</si>
  <si>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</si>
  <si>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</si>
  <si>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</si>
  <si>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</si>
  <si>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</si>
  <si>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</si>
  <si>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</si>
  <si>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</si>
  <si>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</si>
  <si>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</si>
  <si>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</si>
  <si>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</si>
  <si>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</si>
  <si>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</si>
  <si>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</si>
  <si>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</si>
  <si>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</si>
  <si>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</si>
  <si>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</si>
  <si>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</si>
  <si>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</si>
  <si>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</si>
  <si>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</si>
  <si>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</si>
  <si>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</si>
  <si>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</si>
  <si>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</si>
  <si>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</si>
  <si>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</si>
  <si>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</si>
  <si>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</si>
  <si>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</si>
  <si>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</si>
  <si>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</si>
  <si>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</si>
  <si>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</si>
  <si>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</si>
  <si>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</si>
  <si>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</si>
  <si>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</si>
  <si>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</si>
  <si>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</si>
  <si>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</si>
  <si>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</si>
  <si>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</si>
  <si>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</si>
  <si>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</si>
  <si>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</si>
  <si>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</si>
  <si>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</si>
  <si>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</si>
  <si>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</si>
  <si>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</si>
  <si>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</si>
  <si>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</si>
  <si>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</si>
  <si>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</si>
  <si>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</si>
  <si>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</si>
  <si>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</si>
  <si>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</si>
  <si>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</si>
  <si>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</si>
  <si>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</si>
  <si>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</si>
  <si>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</si>
  <si>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</si>
  <si>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</si>
  <si>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</si>
  <si>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</si>
  <si>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</si>
  <si>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</si>
  <si>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</si>
  <si>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</si>
  <si>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</si>
  <si>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</si>
  <si>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</si>
  <si>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</si>
  <si>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</si>
  <si>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</si>
  <si>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</si>
  <si>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</si>
  <si>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</si>
  <si>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</si>
  <si>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</si>
  <si>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</si>
  <si>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</si>
  <si>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</si>
  <si>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</si>
  <si>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</si>
  <si>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</si>
  <si>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</si>
  <si>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</si>
  <si>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</si>
  <si>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</si>
  <si>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</si>
  <si>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</si>
  <si>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</si>
  <si>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</si>
  <si>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</si>
  <si>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</si>
  <si>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</si>
  <si>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</si>
  <si>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</si>
  <si>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</si>
  <si>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</si>
  <si>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</si>
  <si>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</si>
  <si>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</si>
  <si>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</si>
  <si>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</si>
  <si>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</si>
  <si>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</si>
  <si>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</si>
  <si>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</si>
  <si>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</si>
  <si>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</si>
  <si>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</si>
  <si>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</si>
  <si>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</si>
  <si>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</si>
  <si>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</si>
  <si>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</si>
  <si>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</si>
  <si>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</si>
  <si>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</si>
  <si>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</si>
  <si>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</si>
  <si>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</si>
  <si>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</si>
  <si>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</si>
  <si>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</si>
  <si>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</si>
  <si>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</si>
  <si>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</si>
  <si>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</si>
  <si>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</si>
  <si>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</si>
  <si>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</si>
  <si>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</si>
  <si>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</si>
  <si>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</si>
  <si>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</si>
  <si>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</si>
  <si>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</si>
  <si>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</si>
  <si>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</si>
  <si>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</si>
  <si>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</si>
  <si>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</si>
  <si>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</si>
  <si>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</si>
  <si>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</si>
  <si>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</si>
  <si>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</si>
  <si>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</si>
  <si>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</si>
  <si>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</si>
  <si>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</si>
  <si>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</si>
  <si>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</si>
  <si>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</si>
  <si>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</si>
  <si>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</si>
  <si>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</si>
  <si>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</si>
  <si>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</si>
  <si>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</si>
  <si>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</si>
  <si>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</si>
  <si>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</si>
  <si>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</si>
  <si>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</si>
  <si>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</si>
  <si>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</si>
  <si>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</si>
  <si>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</si>
  <si>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</si>
  <si>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</si>
  <si>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</si>
  <si>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</si>
  <si>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</si>
  <si>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</si>
  <si>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</si>
  <si>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</si>
  <si>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</si>
  <si>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</si>
  <si>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</si>
  <si>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</si>
  <si>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</si>
  <si>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</si>
  <si>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</si>
  <si>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</si>
  <si>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</si>
  <si>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</si>
  <si>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</si>
  <si>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</si>
  <si>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</si>
  <si>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</si>
  <si>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</si>
  <si>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</si>
  <si>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</si>
  <si>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</si>
  <si>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</si>
  <si>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</si>
  <si>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</si>
  <si>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</si>
  <si>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</si>
  <si>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</si>
  <si>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</si>
  <si>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</si>
  <si>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</si>
  <si>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</si>
  <si>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</si>
  <si>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</si>
  <si>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</si>
  <si>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</si>
  <si>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</si>
  <si>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</si>
  <si>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</si>
  <si>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</si>
  <si>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</si>
  <si>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</si>
  <si>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</si>
  <si>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</si>
  <si>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</si>
  <si>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</si>
  <si>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</si>
  <si>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</si>
  <si>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</si>
  <si>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</si>
  <si>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</si>
  <si>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</si>
  <si>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</si>
  <si>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</si>
  <si>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</si>
  <si>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</si>
  <si>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</si>
  <si>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</si>
  <si>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</si>
  <si>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</si>
  <si>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</si>
  <si>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</si>
  <si>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</si>
  <si>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</si>
  <si>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</si>
  <si>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</si>
  <si>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</si>
  <si>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</si>
  <si>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</si>
  <si>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</si>
  <si>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</si>
  <si>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</si>
  <si>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</si>
  <si>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</si>
  <si>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</si>
  <si>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</si>
  <si>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</si>
  <si>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</si>
  <si>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</si>
  <si>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</si>
  <si>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</si>
  <si>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</si>
  <si>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</si>
  <si>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</si>
  <si>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</si>
  <si>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</si>
  <si>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</si>
  <si>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</si>
  <si>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</si>
  <si>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</si>
  <si>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</si>
  <si>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</si>
  <si>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</si>
  <si>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</si>
  <si>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</si>
  <si>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</si>
  <si>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</si>
  <si>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</si>
  <si>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</si>
  <si>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</si>
  <si>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</si>
  <si>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</si>
  <si>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</si>
  <si>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</si>
  <si>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</si>
  <si>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</si>
  <si>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</si>
  <si>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</si>
  <si>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</si>
  <si>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</si>
  <si>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</si>
  <si>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</si>
  <si>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</si>
  <si>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</si>
  <si>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</si>
  <si>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</si>
  <si>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</si>
  <si>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</si>
  <si>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</si>
  <si>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</si>
  <si>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</si>
  <si>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</si>
  <si>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</si>
  <si>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</si>
  <si>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</si>
  <si>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</si>
  <si>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</si>
  <si>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</si>
  <si>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</si>
  <si>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</si>
  <si>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</si>
  <si>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</si>
  <si>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</si>
  <si>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</si>
  <si>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</si>
  <si>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</si>
  <si>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</si>
  <si>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</si>
  <si>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</si>
  <si>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</si>
  <si>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</si>
  <si>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</si>
  <si>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</si>
  <si>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</si>
  <si>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</si>
  <si>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</si>
  <si>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</si>
  <si>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</si>
  <si>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</si>
  <si>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</si>
  <si>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</si>
  <si>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</si>
  <si>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</si>
  <si>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</si>
  <si>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</si>
  <si>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</si>
  <si>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</si>
  <si>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</si>
  <si>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</si>
  <si>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</si>
  <si>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</si>
  <si>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</si>
  <si>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</si>
  <si>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</si>
  <si>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</si>
  <si>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</si>
  <si>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</si>
  <si>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</si>
  <si>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</si>
  <si>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</si>
  <si>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</si>
  <si>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</si>
  <si>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</si>
  <si>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</si>
  <si>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</si>
  <si>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</si>
  <si>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</si>
  <si>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</si>
  <si>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</si>
  <si>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</si>
  <si>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</si>
  <si>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</si>
  <si>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</si>
  <si>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</si>
  <si>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</si>
  <si>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</si>
  <si>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</si>
  <si>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</si>
  <si>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</si>
  <si>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</si>
  <si>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</si>
  <si>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</si>
  <si>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</si>
  <si>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</si>
  <si>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</si>
  <si>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</si>
  <si>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</si>
  <si>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</si>
  <si>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</si>
  <si>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</si>
  <si>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</si>
  <si>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</si>
  <si>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</si>
  <si>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</si>
  <si>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</si>
  <si>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</si>
  <si>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</si>
  <si>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</si>
  <si>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</si>
  <si>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</si>
  <si>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</si>
  <si>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</si>
  <si>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</si>
  <si>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</si>
  <si>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</si>
  <si>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</si>
  <si>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</si>
  <si>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</si>
  <si>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</si>
  <si>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</si>
  <si>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</si>
  <si>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</si>
  <si>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</si>
  <si>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</si>
  <si>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</si>
  <si>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</si>
  <si>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</si>
  <si>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</si>
  <si>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</si>
  <si>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</si>
  <si>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</si>
  <si>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</si>
  <si>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</si>
  <si>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</si>
  <si>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</si>
  <si>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</si>
  <si>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</si>
  <si>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</si>
  <si>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</si>
  <si>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</si>
  <si>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</si>
  <si>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</si>
  <si>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</si>
  <si>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</si>
  <si>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</si>
  <si>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</si>
  <si>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</si>
  <si>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</si>
  <si>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</si>
  <si>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</si>
  <si>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</si>
  <si>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</si>
  <si>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</si>
  <si>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</si>
  <si>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</si>
  <si>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</si>
  <si>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</si>
  <si>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</si>
  <si>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</si>
  <si>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</si>
  <si>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</si>
  <si>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</si>
  <si>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</si>
  <si>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</si>
  <si>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</si>
  <si>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</si>
  <si>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</si>
  <si>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</si>
  <si>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</si>
  <si>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</si>
  <si>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</si>
  <si>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</si>
  <si>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</si>
  <si>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</si>
  <si>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</si>
  <si>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</si>
  <si>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</si>
  <si>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</si>
  <si>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</si>
  <si>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</si>
  <si>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</si>
  <si>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</si>
  <si>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</si>
  <si>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</si>
  <si>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</si>
  <si>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</si>
  <si>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</si>
  <si>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</si>
  <si>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</si>
  <si>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</si>
  <si>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</si>
  <si>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</si>
  <si>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</si>
  <si>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</si>
  <si>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</si>
  <si>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</si>
  <si>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</si>
  <si>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</si>
  <si>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</si>
  <si>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</si>
  <si>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</si>
  <si>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</si>
  <si>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</si>
  <si>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</si>
  <si>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</si>
  <si>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</si>
  <si>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</si>
  <si>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</si>
  <si>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</si>
  <si>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</si>
  <si>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</si>
  <si>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</si>
  <si>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</si>
  <si>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</si>
  <si>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</si>
  <si>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</si>
  <si>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</si>
  <si>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</si>
  <si>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</si>
  <si>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</si>
  <si>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</si>
  <si>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</si>
  <si>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</si>
  <si>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</si>
  <si>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</si>
  <si>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</si>
  <si>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</si>
  <si>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</si>
  <si>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</si>
  <si>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</si>
  <si>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</si>
  <si>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</si>
  <si>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</si>
  <si>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</si>
  <si>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</si>
  <si>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</si>
  <si>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</si>
  <si>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</si>
  <si>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</si>
  <si>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</si>
  <si>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</si>
  <si>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</si>
  <si>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</si>
  <si>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</si>
  <si>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</si>
  <si>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</si>
  <si>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</si>
  <si>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</si>
  <si>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</si>
  <si>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</si>
  <si>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</si>
  <si>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</si>
  <si>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</si>
  <si>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</si>
  <si>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</si>
  <si>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</si>
  <si>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</si>
  <si>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</si>
  <si>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</si>
  <si>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</si>
  <si>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</si>
  <si>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</si>
  <si>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</si>
  <si>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</si>
  <si>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</si>
  <si>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</si>
  <si>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</si>
  <si>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</si>
  <si>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</si>
  <si>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</si>
  <si>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</si>
  <si>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</si>
  <si>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</si>
  <si>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</si>
  <si>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</si>
  <si>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</si>
  <si>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</si>
  <si>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</si>
  <si>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</si>
  <si>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</si>
  <si>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</si>
  <si>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</si>
  <si>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</si>
  <si>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</si>
  <si>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</si>
  <si>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</si>
  <si>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</si>
  <si>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</si>
  <si>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</si>
  <si>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</si>
  <si>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</si>
  <si>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</si>
  <si>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</si>
  <si>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</si>
  <si>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</si>
  <si>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</si>
  <si>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</si>
  <si>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</si>
  <si>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</si>
  <si>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</si>
  <si>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</si>
  <si>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</si>
  <si>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</si>
  <si>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</si>
  <si>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</si>
  <si>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</si>
  <si>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</si>
  <si>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</si>
  <si>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</si>
  <si>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</si>
  <si>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</si>
  <si>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</si>
  <si>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</si>
  <si>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</si>
  <si>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</si>
  <si>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</si>
  <si>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</si>
  <si>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</si>
  <si>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</si>
  <si>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</si>
  <si>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</si>
  <si>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</si>
  <si>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</si>
  <si>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</si>
  <si>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</si>
  <si>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</si>
  <si>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</si>
  <si>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</si>
  <si>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</si>
  <si>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</si>
  <si>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</si>
  <si>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</si>
  <si>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</si>
  <si>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</si>
  <si>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</si>
  <si>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</si>
  <si>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</si>
  <si>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</si>
  <si>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</si>
  <si>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</si>
  <si>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</si>
  <si>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</si>
  <si>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</si>
  <si>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</si>
  <si>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</si>
  <si>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</si>
  <si>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</si>
  <si>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</si>
  <si>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</si>
  <si>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</si>
  <si>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</si>
  <si>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</si>
  <si>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</si>
  <si>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</si>
  <si>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</si>
  <si>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</si>
  <si>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</si>
  <si>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</si>
  <si>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</si>
  <si>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</si>
  <si>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</si>
  <si>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</si>
  <si>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</si>
  <si>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</si>
  <si>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</si>
  <si>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</si>
  <si>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</si>
  <si>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</si>
  <si>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</si>
  <si>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</si>
  <si>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</si>
  <si>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</si>
  <si>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</si>
  <si>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</si>
  <si>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</si>
  <si>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</si>
  <si>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</si>
  <si>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</si>
  <si>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</si>
  <si>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</si>
  <si>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</si>
  <si>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</si>
  <si>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</si>
  <si>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</si>
  <si>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</si>
  <si>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</si>
  <si>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</si>
  <si>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</si>
  <si>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</si>
  <si>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</si>
  <si>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</si>
  <si>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</si>
  <si>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</si>
  <si>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</si>
  <si>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</si>
  <si>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</si>
  <si>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</si>
  <si>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</si>
  <si>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</si>
  <si>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</si>
  <si>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</si>
  <si>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</si>
  <si>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</si>
  <si>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</si>
  <si>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</si>
  <si>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</si>
  <si>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</si>
  <si>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</si>
  <si>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</si>
  <si>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</si>
  <si>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</si>
  <si>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</si>
  <si>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</si>
  <si>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</si>
  <si>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</si>
  <si>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</si>
  <si>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</si>
  <si>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</si>
  <si>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</si>
  <si>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</si>
  <si>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</si>
  <si>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</si>
  <si>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</si>
  <si>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</si>
  <si>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</si>
  <si>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</si>
  <si>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</si>
  <si>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</si>
  <si>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</si>
  <si>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</si>
  <si>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</si>
  <si>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</si>
  <si>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</si>
  <si>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</si>
  <si>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</si>
  <si>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</si>
  <si>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</si>
  <si>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</si>
  <si>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</si>
  <si>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</si>
  <si>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</si>
  <si>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</si>
  <si>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</si>
  <si>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</si>
  <si>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</si>
  <si>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</si>
  <si>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</si>
  <si>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</si>
  <si>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</si>
  <si>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</si>
  <si>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</si>
  <si>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</si>
  <si>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</si>
  <si>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</si>
  <si>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</si>
  <si>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</si>
  <si>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</si>
  <si>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</si>
  <si>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</si>
  <si>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</si>
  <si>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</si>
  <si>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</si>
  <si>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</si>
  <si>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</si>
  <si>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</si>
  <si>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</si>
  <si>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</si>
  <si>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</si>
  <si>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</si>
  <si>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</si>
  <si>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</si>
  <si>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</si>
  <si>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</si>
  <si>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</si>
  <si>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</si>
  <si>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</si>
  <si>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</si>
  <si>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</si>
  <si>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</si>
  <si>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</si>
  <si>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</si>
  <si>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</si>
  <si>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</si>
  <si>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</si>
  <si>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</si>
  <si>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</si>
  <si>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</si>
  <si>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</si>
  <si>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</si>
  <si>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</si>
  <si>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</si>
  <si>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</si>
  <si>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</si>
  <si>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</si>
  <si>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</si>
  <si>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</si>
  <si>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</si>
  <si>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</si>
  <si>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</si>
  <si>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</si>
  <si>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</si>
  <si>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</si>
  <si>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</si>
  <si>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</si>
  <si>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</si>
  <si>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</si>
  <si>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</si>
  <si>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</si>
  <si>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</si>
  <si>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</si>
  <si>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</si>
  <si>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</si>
  <si>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</si>
  <si>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</si>
  <si>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</si>
  <si>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</si>
  <si>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</si>
  <si>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</si>
  <si>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</si>
  <si>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</si>
  <si>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</si>
  <si>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</si>
  <si>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</si>
  <si>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</si>
  <si>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</si>
  <si>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</si>
  <si>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</si>
  <si>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</si>
  <si>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</si>
  <si>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</si>
  <si>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</si>
  <si>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</si>
  <si>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</si>
  <si>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</si>
  <si>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</si>
  <si>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</si>
  <si>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</si>
  <si>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</si>
  <si>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</si>
  <si>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</si>
  <si>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</si>
  <si>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</si>
  <si>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</si>
  <si>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</si>
  <si>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</si>
  <si>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</si>
  <si>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</si>
  <si>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</si>
  <si>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</si>
  <si>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</si>
  <si>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</si>
  <si>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</si>
  <si>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</si>
  <si>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</si>
  <si>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</si>
  <si>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</si>
  <si>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</si>
  <si>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</si>
  <si>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</si>
  <si>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</si>
  <si>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</si>
  <si>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</si>
  <si>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</si>
  <si>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</si>
  <si>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</si>
  <si>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</si>
  <si>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</si>
  <si>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</si>
  <si>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</si>
  <si>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</si>
  <si>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</si>
  <si>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</si>
  <si>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</si>
  <si>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</si>
  <si>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</si>
  <si>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</si>
  <si>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</si>
  <si>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</si>
  <si>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</si>
  <si>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</si>
  <si>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</si>
  <si>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</si>
  <si>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</si>
  <si>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</si>
  <si>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</si>
  <si>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</si>
  <si>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</si>
  <si>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</si>
  <si>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</si>
  <si>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</si>
  <si>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</si>
  <si>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</si>
  <si>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</si>
  <si>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</si>
  <si>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</si>
  <si>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</si>
  <si>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</si>
  <si>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</si>
  <si>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</si>
  <si>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</si>
  <si>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</si>
  <si>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</si>
  <si>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</si>
  <si>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</si>
  <si>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</si>
  <si>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</si>
  <si>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</si>
  <si>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</si>
  <si>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</si>
  <si>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</si>
  <si>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</si>
  <si>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</si>
  <si>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</si>
  <si>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</si>
  <si>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</si>
  <si>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</si>
  <si>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</si>
  <si>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</si>
  <si>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</si>
  <si>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</si>
  <si>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</si>
  <si>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</si>
  <si>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</si>
  <si>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</si>
  <si>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</si>
  <si>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</si>
  <si>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</si>
  <si>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</si>
  <si>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</si>
  <si>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</si>
  <si>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</si>
  <si>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</si>
  <si>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</si>
  <si>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</si>
  <si>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</si>
  <si>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</si>
  <si>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</si>
  <si>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</si>
  <si>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</si>
  <si>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</si>
  <si>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</si>
  <si>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</si>
  <si>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</si>
  <si>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</si>
  <si>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</si>
  <si>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</si>
  <si>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</si>
  <si>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</si>
  <si>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</si>
  <si>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</si>
  <si>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</si>
  <si>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</si>
  <si>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</si>
  <si>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</si>
  <si>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</si>
  <si>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</si>
  <si>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</si>
  <si>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</si>
  <si>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</si>
  <si>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</si>
  <si>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</si>
  <si>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</si>
  <si>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</si>
  <si>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</si>
  <si>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</si>
  <si>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</si>
  <si>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</si>
  <si>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</si>
  <si>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</si>
  <si>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</si>
  <si>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</si>
  <si>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</si>
  <si>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</si>
  <si>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</si>
  <si>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</si>
  <si>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</si>
  <si>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</si>
  <si>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</si>
  <si>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</si>
  <si>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</si>
  <si>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</si>
  <si>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</si>
  <si>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</si>
  <si>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</si>
  <si>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</si>
  <si>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</si>
  <si>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</si>
  <si>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</si>
  <si>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</si>
  <si>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</si>
  <si>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</si>
  <si>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</si>
  <si>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</si>
  <si>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</si>
  <si>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</si>
  <si>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</si>
  <si>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</si>
  <si>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</si>
  <si>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</si>
  <si>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</si>
  <si>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</si>
  <si>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</si>
  <si>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</si>
  <si>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</si>
  <si>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</si>
  <si>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</si>
  <si>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</si>
  <si>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</si>
  <si>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</si>
  <si>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</si>
  <si>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</si>
  <si>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</si>
  <si>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</si>
  <si>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</si>
  <si>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</si>
  <si>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</si>
  <si>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</si>
  <si>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</si>
  <si>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</si>
  <si>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</si>
  <si>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</si>
  <si>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</si>
  <si>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</si>
  <si>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</si>
  <si>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</si>
  <si>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</si>
  <si>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</si>
  <si>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</si>
  <si>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</si>
  <si>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</si>
  <si>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</si>
  <si>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</si>
  <si>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</si>
  <si>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</si>
  <si>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</si>
  <si>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</si>
  <si>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</si>
  <si>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</si>
  <si>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</si>
  <si>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</si>
  <si>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</si>
  <si>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</si>
  <si>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</si>
  <si>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</si>
  <si>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</si>
  <si>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</si>
  <si>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</si>
  <si>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</si>
  <si>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</si>
  <si>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</si>
  <si>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</si>
  <si>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</si>
  <si>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</si>
  <si>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</si>
  <si>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</si>
  <si>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</si>
  <si>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</si>
  <si>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</si>
  <si>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</si>
  <si>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</si>
  <si>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</si>
  <si>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</si>
  <si>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</si>
  <si>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</si>
  <si>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</si>
  <si>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</si>
  <si>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</si>
  <si>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</si>
  <si>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</si>
  <si>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</si>
  <si>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</si>
  <si>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</si>
  <si>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</si>
  <si>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</si>
  <si>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</si>
  <si>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</si>
  <si>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</si>
  <si>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</si>
  <si>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</si>
  <si>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</si>
  <si>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</si>
  <si>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</si>
  <si>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</si>
  <si>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</si>
  <si>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</si>
  <si>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</si>
  <si>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</si>
  <si>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</si>
  <si>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</si>
  <si>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</si>
  <si>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</si>
  <si>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</si>
  <si>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</si>
  <si>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</si>
  <si>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</si>
  <si>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</si>
  <si>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</si>
  <si>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</si>
  <si>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</si>
  <si>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</si>
  <si>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</si>
  <si>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</si>
  <si>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</si>
  <si>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</si>
  <si>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</si>
  <si>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</si>
  <si>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</si>
  <si>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</si>
  <si>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</si>
  <si>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</si>
  <si>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</si>
  <si>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</si>
  <si>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</si>
  <si>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</si>
  <si>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</si>
  <si>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</si>
  <si>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</si>
  <si>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</si>
  <si>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</si>
  <si>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</si>
  <si>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</si>
  <si>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</si>
  <si>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</si>
  <si>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</si>
  <si>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</si>
  <si>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</si>
  <si>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</si>
  <si>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</si>
  <si>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</si>
  <si>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</si>
  <si>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</si>
  <si>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</si>
  <si>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</si>
  <si>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</si>
  <si>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</si>
  <si>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</si>
  <si>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</si>
  <si>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</si>
  <si>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</si>
  <si>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</si>
  <si>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</si>
  <si>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</si>
  <si>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</si>
  <si>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</si>
  <si>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</si>
  <si>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</si>
  <si>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</si>
  <si>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</si>
  <si>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</si>
  <si>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</si>
  <si>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</si>
  <si>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</si>
  <si>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</si>
  <si>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</si>
  <si>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</si>
  <si>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</si>
  <si>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</si>
  <si>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</si>
  <si>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</si>
  <si>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</si>
  <si>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</si>
  <si>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</si>
  <si>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</si>
  <si>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</si>
  <si>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</si>
  <si>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</si>
  <si>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</si>
  <si>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</si>
  <si>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</si>
  <si>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</si>
  <si>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</si>
  <si>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</si>
  <si>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</si>
  <si>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</si>
  <si>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</si>
  <si>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</si>
  <si>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</si>
  <si>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</si>
  <si>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</si>
  <si>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</si>
  <si>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</si>
  <si>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</si>
  <si>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</si>
  <si>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</si>
  <si>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</si>
  <si>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</si>
  <si>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</si>
  <si>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</si>
  <si>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</si>
  <si>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</si>
  <si>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</si>
  <si>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</si>
  <si>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</si>
  <si>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</si>
  <si>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</si>
  <si>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</si>
  <si>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</si>
  <si>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</si>
  <si>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</si>
  <si>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</si>
  <si>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</si>
  <si>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</si>
  <si>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</si>
  <si>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</si>
  <si>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</si>
  <si>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</si>
  <si>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</si>
  <si>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</si>
  <si>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</si>
  <si>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</si>
  <si>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</si>
  <si>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</si>
  <si>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</si>
  <si>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</si>
  <si>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</si>
  <si>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</si>
  <si>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</si>
  <si>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</si>
  <si>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</si>
  <si>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</si>
  <si>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</si>
  <si>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</si>
  <si>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</si>
  <si>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</si>
  <si>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</si>
  <si>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</si>
  <si>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</si>
  <si>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</si>
  <si>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</si>
  <si>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</si>
  <si>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</si>
  <si>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</si>
  <si>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</si>
  <si>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</si>
  <si>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</si>
  <si>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</si>
  <si>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</si>
  <si>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</si>
  <si>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</si>
  <si>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</si>
  <si>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</si>
  <si>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</si>
  <si>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</si>
  <si>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</si>
  <si>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</si>
  <si>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</si>
  <si>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</si>
  <si>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</si>
  <si>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</si>
  <si>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</si>
  <si>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</si>
  <si>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</si>
  <si>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</si>
  <si>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</si>
  <si>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</si>
  <si>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</si>
  <si>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</si>
  <si>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</si>
  <si>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</si>
  <si>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</si>
  <si>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</si>
  <si>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</si>
  <si>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</si>
  <si>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</si>
  <si>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</si>
  <si>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</si>
  <si>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</si>
  <si>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</si>
  <si>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</si>
  <si>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</si>
  <si>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</si>
  <si>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</si>
  <si>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</si>
  <si>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</si>
  <si>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</si>
  <si>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</si>
  <si>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</si>
  <si>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</si>
  <si>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</si>
  <si>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</si>
  <si>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</si>
  <si>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</si>
  <si>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</si>
  <si>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</si>
  <si>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</si>
  <si>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</si>
  <si>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</si>
  <si>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</si>
  <si>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</si>
  <si>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</si>
  <si>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</si>
  <si>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</si>
  <si>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</si>
  <si>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</si>
  <si>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</si>
  <si>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</si>
  <si>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</si>
  <si>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</si>
  <si>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</si>
  <si>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</si>
  <si>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</si>
  <si>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</si>
  <si>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</si>
  <si>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</si>
  <si>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</si>
  <si>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</si>
  <si>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</si>
  <si>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</si>
  <si>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</si>
  <si>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</si>
  <si>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</si>
  <si>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</si>
  <si>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</si>
  <si>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</si>
  <si>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</si>
  <si>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</si>
  <si>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</si>
  <si>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</si>
  <si>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</si>
  <si>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</si>
  <si>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</si>
  <si>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</si>
  <si>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</si>
  <si>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</si>
  <si>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</si>
  <si>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</si>
  <si>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</si>
  <si>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</si>
  <si>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</si>
  <si>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</si>
  <si>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</si>
  <si>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</si>
  <si>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</si>
  <si>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</si>
  <si>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</si>
  <si>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</si>
  <si>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</si>
  <si>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</si>
  <si>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</si>
  <si>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</si>
  <si>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</si>
  <si>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</si>
  <si>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</si>
  <si>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</si>
  <si>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</si>
  <si>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</si>
  <si>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</si>
  <si>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</si>
  <si>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</si>
  <si>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</si>
  <si>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</si>
  <si>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</si>
  <si>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</si>
  <si>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</si>
  <si>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</si>
  <si>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</si>
  <si>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</si>
  <si>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</si>
  <si>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</si>
  <si>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</si>
  <si>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</si>
  <si>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</si>
  <si>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</si>
  <si>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</si>
  <si>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</si>
  <si>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</si>
  <si>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</si>
  <si>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</si>
  <si>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</si>
  <si>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</si>
  <si>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</si>
  <si>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</si>
  <si>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</si>
  <si>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</si>
  <si>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</si>
  <si>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</si>
  <si>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</si>
  <si>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</si>
  <si>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</si>
  <si>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</si>
  <si>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</si>
  <si>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</si>
  <si>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</si>
  <si>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</si>
  <si>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</si>
  <si>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</si>
  <si>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</si>
  <si>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</si>
  <si>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</si>
  <si>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</si>
  <si>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</si>
  <si>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</si>
  <si>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</si>
  <si>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</si>
  <si>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</si>
  <si>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</si>
  <si>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</si>
  <si>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</si>
  <si>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</si>
  <si>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</si>
  <si>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</si>
  <si>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</si>
  <si>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</si>
  <si>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</si>
  <si>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</si>
  <si>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</si>
  <si>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</si>
  <si>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</si>
  <si>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</si>
  <si>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</si>
  <si>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</si>
  <si>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</si>
  <si>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</si>
  <si>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</si>
  <si>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</si>
  <si>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</si>
  <si>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</si>
  <si>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</si>
  <si>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</si>
  <si>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</si>
  <si>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</si>
  <si>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</si>
  <si>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</si>
  <si>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</si>
  <si>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</si>
  <si>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</si>
  <si>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</si>
  <si>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</si>
  <si>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</si>
  <si>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</si>
  <si>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</si>
  <si>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</si>
  <si>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</si>
  <si>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</si>
  <si>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</si>
  <si>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</si>
  <si>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</si>
  <si>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</si>
  <si>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</si>
  <si>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</si>
  <si>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</si>
  <si>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</si>
  <si>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</si>
  <si>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</si>
  <si>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</si>
  <si>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</si>
  <si>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</si>
  <si>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</si>
  <si>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</si>
  <si>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</si>
  <si>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</si>
  <si>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</si>
  <si>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</si>
  <si>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</si>
  <si>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</si>
  <si>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</si>
  <si>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</si>
  <si>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</si>
  <si>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</si>
  <si>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</si>
  <si>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</si>
  <si>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</si>
  <si>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</si>
  <si>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</si>
  <si>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</si>
  <si>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</si>
  <si>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</si>
  <si>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</si>
  <si>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</si>
  <si>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</si>
  <si>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</si>
  <si>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</si>
  <si>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</si>
  <si>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</si>
  <si>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</si>
  <si>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</si>
  <si>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</si>
  <si>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</si>
  <si>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</si>
  <si>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</si>
  <si>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</si>
  <si>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</si>
  <si>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</si>
  <si>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</si>
  <si>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</si>
  <si>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</si>
  <si>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</si>
  <si>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</si>
  <si>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</si>
  <si>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</si>
  <si>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</si>
  <si>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</si>
  <si>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</si>
  <si>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</si>
  <si>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</si>
  <si>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</si>
  <si>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</si>
  <si>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</si>
  <si>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</si>
  <si>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</si>
  <si>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</si>
  <si>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</si>
  <si>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</si>
  <si>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</si>
  <si>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</si>
  <si>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</si>
  <si>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</si>
  <si>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</si>
  <si>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</si>
  <si>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</si>
  <si>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</si>
  <si>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</si>
  <si>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</si>
  <si>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</si>
  <si>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</si>
  <si>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</si>
  <si>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</si>
  <si>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</si>
  <si>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</si>
  <si>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</si>
  <si>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</si>
  <si>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</si>
  <si>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</si>
  <si>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</si>
  <si>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</si>
  <si>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</si>
  <si>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</si>
  <si>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</si>
  <si>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</si>
  <si>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</si>
  <si>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</si>
  <si>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</si>
  <si>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</si>
  <si>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</si>
  <si>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</si>
  <si>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</si>
  <si>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</si>
  <si>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</si>
  <si>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</si>
  <si>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</si>
  <si>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</si>
  <si>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</si>
  <si>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</si>
  <si>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</si>
  <si>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</si>
  <si>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</si>
  <si>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</si>
  <si>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</si>
  <si>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</si>
  <si>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</si>
  <si>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</si>
  <si>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</si>
  <si>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</si>
  <si>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</si>
  <si>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</si>
  <si>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</si>
  <si>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</si>
  <si>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</si>
  <si>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</si>
  <si>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</si>
  <si>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</si>
  <si>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</si>
  <si>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</si>
  <si>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</si>
  <si>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</si>
  <si>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</si>
  <si>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</si>
  <si>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</si>
  <si>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</si>
  <si>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</si>
  <si>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</si>
  <si>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</si>
  <si>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</si>
  <si>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</si>
  <si>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</si>
  <si>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</si>
  <si>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</si>
  <si>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</si>
  <si>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</si>
  <si>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</si>
  <si>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</si>
  <si>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</si>
  <si>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</si>
  <si>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</si>
  <si>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</si>
  <si>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</si>
  <si>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</si>
  <si>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</si>
  <si>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</si>
  <si>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</si>
  <si>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</si>
  <si>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</si>
  <si>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</si>
  <si>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</si>
  <si>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</si>
  <si>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</si>
  <si>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</si>
  <si>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</si>
  <si>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</si>
  <si>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</si>
  <si>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</si>
  <si>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</si>
  <si>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</si>
  <si>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</si>
  <si>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</si>
  <si>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</si>
  <si>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</si>
  <si>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</si>
  <si>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</si>
  <si>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</si>
  <si>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</si>
  <si>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</si>
  <si>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</si>
  <si>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</si>
  <si>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</si>
  <si>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</si>
  <si>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</si>
  <si>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</si>
  <si>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</si>
  <si>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</si>
  <si>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</si>
  <si>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</si>
  <si>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</si>
  <si>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</si>
  <si>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</si>
  <si>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</si>
  <si>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</si>
  <si>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</si>
  <si>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</si>
  <si>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</si>
  <si>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</si>
  <si>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</si>
  <si>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</si>
  <si>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</si>
  <si>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</si>
  <si>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</si>
  <si>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</si>
  <si>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</si>
  <si>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</si>
  <si>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</si>
  <si>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</si>
  <si>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</si>
  <si>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</si>
  <si>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</si>
  <si>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</si>
  <si>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</si>
  <si>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</si>
  <si>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</si>
  <si>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</si>
  <si>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</si>
  <si>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</si>
  <si>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</si>
  <si>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</si>
  <si>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</si>
  <si>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</si>
  <si>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</si>
  <si>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</si>
  <si>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</si>
  <si>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</si>
  <si>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</si>
  <si>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</si>
  <si>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</si>
  <si>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</si>
  <si>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</si>
  <si>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</si>
  <si>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</si>
  <si>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</si>
  <si>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</si>
  <si>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</si>
  <si>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</si>
  <si>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</si>
  <si>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</si>
  <si>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</si>
  <si>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</si>
  <si>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</si>
  <si>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</si>
  <si>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</si>
  <si>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</si>
  <si>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</si>
  <si>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</si>
  <si>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</si>
  <si>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</si>
  <si>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</si>
  <si>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</si>
  <si>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</si>
  <si>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</si>
  <si>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</si>
  <si>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</si>
  <si>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</si>
  <si>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</si>
  <si>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</si>
  <si>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</si>
  <si>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</si>
  <si>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</si>
  <si>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</si>
  <si>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</si>
  <si>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</si>
  <si>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</si>
  <si>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</si>
  <si>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</si>
  <si>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</si>
  <si>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</si>
  <si>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</si>
  <si>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</si>
  <si>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</si>
  <si>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</si>
  <si>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</si>
  <si>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</si>
  <si>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</si>
  <si>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</si>
  <si>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</si>
  <si>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</si>
  <si>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</si>
  <si>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</si>
  <si>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</si>
  <si>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</si>
  <si>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</si>
  <si>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</si>
  <si>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</si>
  <si>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</si>
  <si>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</si>
  <si>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</si>
  <si>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</si>
  <si>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</si>
  <si>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</si>
  <si>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</si>
  <si>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</si>
  <si>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</si>
  <si>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</si>
  <si>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</si>
  <si>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</si>
  <si>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</si>
  <si>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</si>
  <si>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</si>
  <si>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</si>
  <si>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</si>
  <si>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</si>
  <si>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</si>
  <si>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</si>
  <si>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</si>
  <si>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</si>
  <si>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</si>
  <si>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</si>
  <si>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</si>
  <si>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</si>
  <si>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</si>
  <si>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</si>
  <si>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</si>
  <si>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</si>
  <si>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</si>
  <si>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</si>
  <si>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</si>
  <si>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</si>
  <si>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</si>
  <si>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</si>
  <si>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</si>
  <si>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</si>
  <si>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</si>
  <si>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</si>
  <si>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</si>
  <si>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</si>
  <si>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</si>
  <si>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</si>
  <si>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</si>
  <si>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</si>
  <si>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</si>
  <si>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</si>
  <si>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</si>
  <si>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</si>
  <si>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</si>
  <si>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</si>
  <si>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</si>
  <si>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</si>
  <si>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</si>
  <si>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</si>
  <si>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</si>
  <si>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</si>
  <si>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</si>
  <si>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</si>
  <si>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</si>
  <si>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</si>
  <si>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</si>
  <si>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</si>
  <si>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</si>
  <si>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</si>
  <si>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</si>
  <si>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</si>
  <si>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</si>
  <si>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</si>
  <si>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</si>
  <si>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</si>
  <si>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</si>
  <si>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</si>
  <si>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</si>
  <si>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</si>
  <si>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</si>
  <si>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</si>
  <si>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</si>
  <si>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</si>
  <si>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</si>
  <si>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</si>
  <si>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</si>
  <si>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</si>
  <si>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</si>
  <si>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</si>
  <si>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</si>
  <si>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</si>
  <si>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</si>
  <si>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</si>
  <si>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</si>
  <si>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</si>
  <si>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</si>
  <si>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</si>
  <si>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</si>
  <si>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</si>
  <si>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</si>
  <si>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</si>
  <si>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</si>
  <si>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</si>
  <si>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</si>
  <si>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</si>
  <si>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</si>
  <si>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</si>
  <si>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</si>
  <si>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</si>
  <si>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</si>
  <si>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</si>
  <si>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</si>
  <si>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</si>
  <si>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</si>
  <si>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</si>
  <si>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</si>
  <si>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</si>
  <si>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</si>
  <si>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</si>
  <si>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</si>
  <si>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</si>
  <si>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</si>
  <si>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</si>
  <si>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</si>
  <si>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</si>
  <si>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</si>
  <si>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</si>
  <si>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</si>
  <si>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</si>
  <si>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</si>
  <si>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</si>
  <si>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</si>
  <si>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</si>
  <si>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</si>
  <si>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</si>
  <si>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</si>
  <si>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</si>
  <si>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</si>
  <si>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</si>
  <si>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</si>
  <si>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</si>
  <si>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</si>
  <si>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</si>
  <si>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</si>
  <si>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</si>
  <si>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</si>
  <si>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</si>
  <si>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</si>
  <si>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</si>
  <si>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</si>
  <si>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</si>
  <si>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</si>
  <si>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</si>
  <si>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</si>
  <si>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</si>
  <si>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</si>
  <si>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</si>
  <si>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</si>
  <si>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</si>
  <si>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</si>
  <si>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</si>
  <si>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</si>
  <si>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</si>
  <si>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</si>
  <si>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</si>
  <si>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</si>
  <si>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</si>
  <si>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</si>
  <si>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</si>
  <si>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</si>
  <si>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</si>
  <si>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</si>
  <si>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</si>
  <si>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</si>
  <si>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</si>
  <si>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</si>
  <si>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</si>
  <si>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</si>
  <si>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</si>
  <si>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</si>
  <si>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</si>
  <si>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</si>
  <si>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</si>
  <si>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</si>
  <si>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</si>
  <si>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</si>
  <si>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</si>
  <si>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</si>
  <si>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</si>
  <si>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</si>
  <si>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</si>
  <si>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</si>
  <si>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</si>
  <si>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</si>
  <si>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</si>
  <si>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</si>
  <si>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</si>
  <si>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</si>
  <si>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</si>
  <si>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</si>
  <si>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</si>
  <si>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</si>
  <si>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</si>
  <si>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</si>
  <si>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</si>
  <si>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</si>
  <si>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</si>
  <si>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</si>
  <si>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</si>
  <si>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</si>
  <si>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</si>
  <si>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</si>
  <si>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</si>
  <si>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</si>
  <si>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</si>
  <si>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</si>
  <si>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</si>
  <si>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</si>
  <si>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</si>
  <si>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</si>
  <si>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</si>
  <si>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</si>
  <si>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</si>
  <si>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</si>
  <si>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</si>
  <si>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</si>
  <si>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</si>
  <si>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</si>
  <si>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</si>
  <si>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</si>
  <si>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</si>
  <si>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</si>
  <si>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</si>
  <si>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</si>
  <si>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</si>
  <si>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</si>
  <si>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</si>
  <si>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</si>
  <si>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</si>
  <si>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</si>
  <si>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</si>
  <si>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</si>
  <si>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</si>
  <si>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</si>
  <si>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</si>
  <si>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</si>
  <si>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</si>
  <si>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</si>
  <si>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</si>
  <si>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</si>
  <si>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</si>
  <si>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</si>
  <si>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</si>
  <si>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</si>
  <si>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</si>
  <si>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</si>
  <si>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</si>
  <si>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</si>
  <si>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</si>
  <si>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</si>
  <si>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</si>
  <si>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</si>
  <si>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</si>
  <si>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</si>
  <si>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</si>
  <si>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</si>
  <si>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</si>
  <si>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</si>
  <si>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</si>
  <si>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</si>
  <si>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</si>
  <si>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</si>
  <si>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</si>
  <si>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</si>
  <si>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</si>
  <si>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</si>
  <si>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</si>
  <si>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</si>
  <si>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</si>
  <si>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</si>
  <si>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</si>
  <si>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</si>
  <si>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</si>
  <si>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</si>
  <si>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</si>
  <si>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</si>
  <si>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</si>
  <si>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</si>
  <si>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</si>
  <si>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</si>
  <si>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</si>
  <si>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</si>
  <si>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</si>
  <si>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</si>
  <si>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</si>
  <si>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</si>
  <si>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</si>
  <si>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</si>
  <si>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</si>
  <si>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</si>
  <si>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</si>
  <si>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</si>
  <si>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</si>
  <si>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</si>
  <si>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</si>
  <si>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</si>
  <si>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</si>
  <si>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</si>
  <si>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</si>
  <si>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</si>
  <si>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</si>
  <si>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</si>
  <si>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</si>
  <si>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</si>
  <si>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</si>
  <si>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</si>
  <si>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</si>
  <si>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</si>
  <si>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</si>
  <si>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</si>
  <si>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</si>
  <si>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</si>
  <si>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</si>
  <si>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</si>
  <si>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</si>
  <si>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</si>
  <si>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</si>
  <si>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</si>
  <si>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</si>
  <si>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</si>
  <si>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</si>
  <si>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</si>
  <si>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</si>
  <si>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</si>
  <si>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</si>
  <si>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</si>
  <si>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</si>
  <si>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</si>
  <si>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</si>
  <si>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</si>
  <si>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</si>
  <si>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</si>
  <si>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</si>
  <si>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</si>
  <si>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</si>
  <si>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</si>
  <si>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</si>
  <si>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</si>
  <si>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</si>
  <si>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</si>
  <si>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</si>
  <si>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</si>
  <si>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</si>
  <si>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</si>
  <si>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</si>
  <si>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</si>
  <si>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</si>
  <si>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</si>
  <si>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</si>
  <si>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</si>
  <si>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</si>
  <si>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</si>
  <si>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</si>
  <si>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</si>
  <si>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</si>
  <si>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</si>
  <si>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</si>
  <si>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</si>
  <si>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</si>
  <si>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</si>
  <si>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</si>
  <si>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</si>
  <si>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</si>
  <si>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</si>
  <si>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</si>
  <si>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</si>
  <si>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</si>
  <si>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</si>
  <si>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</si>
  <si>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</si>
  <si>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</si>
  <si>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</si>
  <si>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</si>
  <si>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</si>
  <si>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</si>
  <si>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</si>
  <si>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</si>
  <si>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</si>
  <si>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</si>
  <si>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</si>
  <si>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</si>
  <si>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</si>
  <si>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</si>
  <si>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</si>
  <si>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</si>
  <si>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</si>
  <si>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</si>
  <si>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</si>
  <si>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</si>
  <si>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</si>
  <si>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</si>
  <si>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</si>
  <si>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</si>
  <si>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</si>
  <si>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</si>
  <si>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</si>
  <si>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</si>
  <si>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</si>
  <si>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</si>
  <si>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</si>
  <si>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</si>
  <si>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</si>
  <si>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</si>
  <si>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</si>
  <si>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</si>
  <si>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</si>
  <si>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</si>
  <si>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</si>
  <si>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</si>
  <si>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</si>
  <si>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</si>
  <si>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</si>
  <si>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</si>
  <si>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</si>
  <si>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</si>
  <si>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</si>
  <si>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</si>
  <si>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</si>
  <si>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</si>
  <si>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</si>
  <si>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</si>
  <si>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</si>
  <si>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</si>
  <si>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</si>
  <si>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</si>
  <si>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</si>
  <si>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</si>
  <si>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</si>
  <si>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</si>
  <si>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</si>
  <si>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</si>
  <si>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</si>
  <si>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</si>
  <si>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</si>
  <si>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</si>
  <si>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</si>
  <si>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</si>
  <si>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</si>
  <si>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</si>
  <si>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</si>
  <si>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</si>
  <si>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</si>
  <si>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</si>
  <si>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</si>
  <si>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</si>
  <si>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</si>
  <si>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</si>
  <si>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</si>
  <si>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</si>
  <si>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</si>
  <si>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</si>
  <si>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</si>
  <si>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</si>
  <si>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</si>
  <si>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</si>
  <si>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</si>
  <si>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</si>
  <si>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</si>
  <si>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</si>
  <si>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</si>
  <si>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</si>
  <si>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</si>
  <si>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</si>
  <si>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</si>
  <si>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</si>
  <si>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</si>
  <si>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</si>
  <si>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</si>
  <si>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</si>
  <si>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</si>
  <si>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</si>
  <si>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</si>
  <si>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</si>
  <si>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</si>
  <si>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</si>
  <si>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</si>
  <si>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</si>
  <si>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</si>
  <si>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</si>
  <si>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</si>
  <si>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</si>
  <si>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</si>
  <si>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</si>
  <si>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</si>
  <si>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</si>
  <si>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</si>
  <si>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</si>
  <si>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</si>
  <si>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</si>
  <si>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</si>
  <si>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</si>
  <si>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</si>
  <si>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</si>
  <si>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</si>
  <si>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</si>
  <si>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</si>
  <si>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</si>
  <si>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</si>
  <si>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</si>
  <si>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</si>
  <si>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</si>
  <si>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</si>
  <si>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</si>
  <si>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</si>
  <si>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</si>
  <si>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</si>
  <si>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</si>
  <si>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</si>
  <si>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</si>
  <si>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</si>
  <si>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</si>
  <si>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</si>
  <si>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</si>
  <si>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</si>
  <si>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</si>
  <si>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</si>
  <si>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</si>
  <si>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</si>
  <si>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</si>
  <si>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</si>
  <si>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</si>
  <si>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</si>
  <si>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</si>
  <si>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</si>
  <si>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</si>
  <si>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</si>
  <si>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</si>
  <si>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</si>
  <si>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</si>
  <si>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</si>
  <si>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</si>
  <si>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</si>
  <si>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</si>
  <si>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</si>
  <si>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</si>
  <si>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</si>
  <si>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</si>
  <si>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</si>
  <si>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</si>
  <si>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</si>
  <si>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</si>
  <si>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</si>
  <si>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</si>
  <si>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</si>
  <si>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</si>
  <si>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</si>
  <si>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</si>
  <si>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</si>
  <si>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</si>
  <si>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</si>
  <si>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</si>
  <si>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</si>
  <si>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</si>
  <si>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</si>
  <si>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</si>
  <si>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</si>
  <si>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</si>
  <si>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</si>
  <si>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</si>
  <si>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</si>
  <si>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</si>
  <si>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</si>
  <si>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</si>
  <si>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</si>
  <si>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</si>
  <si>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</si>
  <si>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</si>
  <si>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</si>
  <si>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</si>
  <si>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</si>
  <si>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</si>
  <si>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</si>
  <si>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</si>
  <si>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</si>
  <si>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</si>
  <si>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</si>
  <si>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</si>
  <si>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</si>
  <si>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</si>
  <si>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</si>
  <si>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</si>
  <si>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</si>
  <si>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</si>
  <si>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</si>
  <si>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</si>
  <si>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</si>
  <si>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</si>
  <si>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</si>
  <si>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</si>
  <si>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</si>
  <si>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</si>
  <si>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</si>
  <si>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</si>
  <si>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</si>
  <si>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</si>
  <si>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</si>
  <si>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</si>
  <si>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</si>
  <si>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</si>
  <si>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</si>
  <si>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</si>
  <si>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</si>
  <si>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</si>
  <si>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</si>
  <si>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</si>
  <si>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</si>
  <si>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</si>
  <si>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</si>
  <si>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</si>
  <si>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</si>
  <si>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</si>
  <si>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</si>
  <si>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</si>
  <si>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</si>
  <si>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</si>
  <si>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</si>
  <si>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</si>
  <si>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</si>
  <si>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</si>
  <si>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</si>
  <si>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</si>
  <si>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</si>
  <si>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</si>
  <si>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</si>
  <si>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</si>
  <si>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</si>
  <si>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</si>
  <si>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</si>
  <si>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</si>
  <si>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</si>
  <si>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</si>
  <si>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</si>
  <si>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</si>
  <si>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</si>
  <si>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</si>
  <si>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</si>
  <si>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</si>
  <si>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</si>
  <si>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</si>
  <si>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</si>
  <si>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</si>
  <si>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</si>
  <si>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</si>
  <si>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</si>
  <si>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</si>
  <si>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</si>
  <si>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</si>
  <si>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</si>
  <si>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</si>
  <si>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</si>
  <si>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</si>
  <si>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</si>
  <si>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</si>
  <si>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</si>
  <si>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</si>
  <si>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</si>
  <si>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</si>
  <si>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</si>
  <si>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</si>
  <si>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</si>
  <si>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</si>
  <si>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</si>
  <si>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</si>
  <si>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</si>
  <si>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</si>
  <si>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</si>
  <si>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</si>
  <si>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</si>
  <si>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</si>
  <si>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</si>
  <si>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</si>
  <si>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</si>
  <si>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</si>
  <si>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</si>
  <si>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</si>
  <si>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</si>
  <si>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</si>
  <si>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</si>
  <si>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</si>
  <si>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</si>
  <si>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</si>
  <si>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</si>
  <si>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</si>
  <si>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</si>
  <si>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</si>
  <si>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</si>
  <si>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</si>
  <si>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</si>
  <si>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</si>
  <si>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</si>
  <si>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</si>
  <si>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</si>
  <si>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</si>
  <si>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</si>
  <si>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</si>
  <si>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</si>
  <si>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</si>
  <si>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</si>
  <si>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</si>
  <si>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</si>
  <si>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</si>
  <si>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</si>
  <si>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</si>
  <si>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</si>
  <si>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</si>
  <si>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</si>
  <si>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</si>
  <si>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</si>
  <si>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</si>
  <si>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</si>
  <si>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</si>
  <si>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</si>
  <si>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</si>
  <si>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</si>
  <si>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</si>
  <si>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</si>
  <si>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</si>
  <si>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</si>
  <si>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</si>
  <si>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</si>
  <si>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</si>
  <si>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</si>
  <si>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</si>
  <si>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</si>
  <si>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</si>
  <si>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</si>
  <si>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</si>
  <si>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</si>
  <si>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</si>
  <si>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</si>
  <si>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</si>
  <si>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</si>
  <si>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</si>
  <si>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</si>
  <si>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</si>
  <si>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</si>
  <si>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</si>
  <si>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</si>
  <si>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</si>
  <si>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</si>
  <si>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</si>
  <si>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</si>
  <si>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</si>
  <si>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</si>
  <si>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</si>
  <si>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</si>
  <si>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</si>
  <si>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</si>
  <si>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</si>
  <si>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</si>
  <si>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</si>
  <si>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</si>
  <si>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</si>
  <si>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</si>
  <si>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</si>
  <si>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</si>
  <si>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</si>
  <si>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</si>
  <si>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</si>
  <si>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</si>
  <si>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</si>
  <si>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</si>
  <si>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</si>
  <si>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</si>
  <si>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</si>
  <si>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</si>
  <si>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</si>
  <si>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</si>
  <si>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</si>
  <si>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</si>
  <si>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</si>
  <si>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</si>
  <si>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</si>
  <si>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</si>
  <si>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</si>
  <si>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</si>
  <si>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</si>
  <si>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</si>
  <si>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</si>
  <si>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</si>
  <si>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</si>
  <si>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</si>
  <si>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</si>
  <si>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</si>
  <si>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</si>
  <si>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</si>
  <si>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</si>
  <si>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</si>
  <si>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</si>
  <si>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</si>
  <si>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</si>
  <si>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</si>
  <si>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</si>
  <si>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</si>
  <si>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</si>
  <si>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</si>
  <si>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</si>
  <si>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</si>
  <si>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</si>
  <si>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</si>
  <si>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</si>
  <si>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</si>
  <si>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</si>
  <si>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</si>
  <si>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</si>
  <si>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</si>
  <si>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</si>
  <si>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</si>
  <si>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</si>
  <si>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</si>
  <si>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</si>
  <si>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</si>
  <si>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</si>
  <si>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</si>
  <si>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</si>
  <si>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</si>
  <si>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</si>
  <si>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</si>
  <si>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</si>
  <si>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</si>
  <si>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</si>
  <si>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</si>
  <si>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</si>
  <si>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</si>
  <si>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</si>
  <si>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</si>
  <si>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</si>
  <si>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</si>
  <si>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</si>
  <si>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</si>
  <si>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</si>
  <si>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</si>
  <si>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</si>
  <si>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</si>
  <si>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</si>
  <si>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</si>
  <si>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</si>
  <si>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</si>
  <si>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</si>
  <si>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</si>
  <si>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</si>
  <si>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</si>
  <si>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</si>
  <si>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</si>
  <si>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</si>
  <si>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</si>
  <si>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</si>
  <si>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</si>
  <si>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</si>
  <si>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</si>
  <si>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</si>
  <si>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</si>
  <si>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</si>
  <si>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</si>
  <si>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</si>
  <si>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</si>
  <si>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</si>
  <si>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</si>
  <si>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</si>
  <si>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</si>
  <si>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</si>
  <si>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</si>
  <si>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</si>
  <si>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</si>
  <si>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</si>
  <si>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</si>
  <si>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</si>
  <si>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</si>
  <si>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</si>
  <si>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</si>
  <si>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</si>
  <si>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</si>
  <si>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</si>
  <si>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</si>
  <si>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</si>
  <si>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</si>
  <si>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</si>
  <si>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</si>
  <si>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</si>
  <si>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</si>
  <si>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</si>
  <si>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</si>
  <si>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</si>
  <si>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</si>
  <si>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</si>
  <si>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</si>
  <si>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</si>
  <si>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</si>
  <si>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</si>
  <si>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</si>
  <si>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</si>
  <si>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</si>
  <si>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</si>
  <si>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</si>
  <si>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</si>
  <si>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</si>
  <si>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</si>
  <si>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</si>
  <si>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</si>
  <si>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</si>
  <si>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</si>
  <si>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</si>
  <si>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</si>
  <si>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</si>
  <si>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</si>
  <si>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</si>
  <si>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</si>
  <si>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</si>
  <si>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</si>
  <si>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</si>
  <si>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</si>
  <si>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</si>
  <si>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</si>
  <si>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</si>
  <si>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</si>
  <si>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</si>
  <si>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</si>
  <si>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</si>
  <si>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</si>
  <si>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</si>
  <si>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</si>
  <si>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</si>
  <si>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</si>
  <si>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</si>
  <si>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</si>
  <si>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</si>
  <si>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</si>
  <si>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</si>
  <si>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</si>
  <si>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</si>
  <si>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</si>
  <si>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</si>
  <si>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</si>
  <si>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</si>
  <si>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</si>
  <si>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</si>
  <si>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</si>
  <si>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</si>
  <si>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</si>
  <si>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</si>
  <si>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</si>
  <si>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</si>
  <si>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</si>
  <si>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</si>
  <si>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</si>
  <si>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</si>
  <si>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</si>
  <si>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</si>
  <si>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</si>
  <si>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</si>
  <si>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</si>
  <si>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</si>
  <si>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</si>
  <si>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</si>
  <si>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</si>
  <si>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</si>
  <si>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</si>
  <si>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</si>
  <si>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</si>
  <si>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</si>
  <si>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</si>
  <si>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</si>
  <si>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</si>
  <si>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</si>
  <si>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</si>
  <si>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</si>
  <si>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</si>
  <si>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</si>
  <si>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</si>
  <si>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</si>
  <si>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</si>
  <si>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</si>
  <si>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</si>
  <si>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</si>
  <si>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</si>
  <si>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</si>
  <si>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</si>
  <si>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</si>
  <si>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</si>
  <si>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</si>
  <si>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</si>
  <si>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</si>
  <si>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</si>
  <si>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</si>
  <si>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</si>
  <si>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</si>
  <si>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</si>
  <si>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</si>
  <si>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</si>
  <si>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</si>
  <si>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</si>
  <si>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</si>
  <si>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</si>
  <si>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</si>
  <si>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</si>
  <si>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</si>
  <si>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</si>
  <si>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</si>
  <si>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</si>
  <si>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</si>
  <si>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</si>
  <si>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</si>
  <si>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</si>
  <si>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</si>
  <si>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</si>
  <si>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</si>
  <si>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</si>
  <si>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</si>
  <si>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</si>
  <si>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</si>
  <si>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</si>
  <si>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</si>
  <si>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</si>
  <si>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</si>
  <si>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</si>
  <si>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</si>
  <si>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</si>
  <si>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</si>
  <si>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</si>
  <si>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</si>
  <si>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</si>
  <si>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</si>
  <si>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</si>
  <si>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</si>
  <si>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</si>
  <si>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</si>
  <si>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</si>
  <si>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</si>
  <si>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</si>
  <si>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</si>
  <si>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</si>
  <si>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</si>
  <si>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</si>
  <si>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</si>
  <si>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</si>
  <si>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</si>
  <si>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</si>
  <si>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</si>
  <si>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</si>
  <si>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</si>
  <si>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</si>
  <si>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</si>
  <si>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</si>
  <si>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</si>
  <si>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</si>
  <si>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</si>
  <si>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</si>
  <si>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</si>
  <si>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</si>
  <si>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</si>
  <si>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</si>
  <si>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</si>
  <si>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</si>
  <si>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</si>
  <si>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</si>
  <si>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</si>
  <si>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</si>
  <si>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</si>
  <si>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</si>
  <si>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</si>
  <si>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</si>
  <si>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</si>
  <si>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</si>
  <si>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</si>
  <si>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</si>
  <si>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</si>
  <si>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</si>
  <si>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</si>
  <si>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</si>
  <si>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</si>
  <si>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</si>
  <si>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</si>
  <si>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</si>
  <si>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</si>
  <si>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</si>
  <si>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</si>
  <si>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</si>
  <si>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</si>
  <si>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</si>
  <si>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</si>
  <si>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</si>
  <si>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</si>
  <si>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</si>
  <si>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</si>
  <si>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</si>
  <si>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</si>
  <si>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</si>
  <si>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</si>
  <si>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</si>
  <si>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</si>
  <si>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</si>
  <si>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</si>
  <si>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</si>
  <si>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</si>
  <si>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</si>
  <si>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</si>
  <si>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</si>
  <si>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</si>
  <si>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</si>
  <si>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</si>
  <si>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</si>
  <si>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</si>
  <si>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</si>
  <si>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</si>
  <si>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</si>
  <si>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</si>
  <si>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</si>
  <si>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</si>
  <si>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</si>
  <si>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</si>
  <si>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</si>
  <si>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</si>
  <si>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</si>
  <si>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</si>
  <si>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</si>
  <si>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</si>
  <si>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</si>
  <si>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</si>
  <si>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</si>
  <si>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</si>
  <si>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</si>
  <si>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</si>
  <si>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</si>
  <si>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</si>
  <si>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</si>
  <si>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</si>
  <si>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</si>
  <si>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</si>
  <si>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</si>
  <si>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</si>
  <si>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</si>
  <si>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</si>
  <si>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</si>
  <si>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</si>
  <si>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</si>
  <si>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</si>
  <si>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</si>
  <si>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</si>
  <si>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</si>
  <si>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</si>
  <si>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</si>
  <si>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</si>
  <si>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</si>
  <si>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</si>
  <si>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</si>
  <si>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</si>
  <si>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</si>
  <si>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</si>
  <si>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</si>
  <si>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</si>
  <si>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</si>
  <si>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</si>
  <si>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</si>
  <si>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</si>
  <si>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</si>
  <si>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</si>
  <si>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</si>
  <si>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</si>
  <si>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</si>
  <si>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</si>
  <si>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</si>
  <si>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</si>
  <si>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</si>
  <si>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</si>
  <si>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</si>
  <si>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</si>
  <si>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</si>
  <si>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</si>
  <si>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</si>
  <si>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</si>
  <si>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</si>
  <si>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</si>
  <si>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</si>
  <si>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</si>
  <si>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</si>
  <si>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</si>
  <si>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</si>
  <si>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</si>
  <si>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</si>
  <si>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</si>
  <si>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</si>
  <si>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</si>
  <si>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</si>
  <si>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</si>
  <si>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</si>
  <si>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</si>
  <si>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</si>
  <si>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</si>
  <si>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</si>
  <si>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</si>
  <si>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</si>
  <si>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</si>
  <si>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</si>
  <si>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</si>
  <si>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</si>
  <si>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</si>
  <si>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</si>
  <si>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</si>
  <si>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</si>
  <si>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</si>
  <si>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</si>
  <si>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</si>
  <si>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</si>
  <si>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</si>
  <si>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</si>
  <si>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</si>
  <si>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</si>
  <si>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</si>
  <si>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</si>
  <si>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</si>
  <si>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</si>
  <si>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</si>
  <si>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</si>
  <si>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</si>
  <si>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</si>
  <si>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</si>
  <si>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</si>
  <si>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</si>
  <si>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</si>
  <si>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</si>
  <si>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</si>
  <si>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</si>
  <si>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</si>
  <si>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</si>
  <si>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</si>
  <si>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</si>
  <si>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</si>
  <si>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</si>
  <si>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</si>
  <si>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</si>
  <si>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</si>
  <si>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</si>
  <si>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</si>
  <si>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</si>
  <si>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</si>
  <si>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</si>
  <si>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</si>
  <si>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</si>
  <si>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</si>
  <si>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</si>
  <si>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</si>
  <si>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</si>
  <si>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</si>
  <si>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</si>
  <si>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</si>
  <si>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</si>
  <si>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</si>
  <si>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</si>
  <si>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</si>
  <si>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</si>
  <si>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</si>
  <si>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</si>
  <si>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</si>
  <si>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</si>
  <si>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</si>
  <si>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</si>
  <si>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</si>
  <si>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</si>
  <si>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</si>
  <si>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</si>
  <si>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</si>
  <si>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</si>
  <si>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</si>
  <si>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</si>
  <si>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</si>
  <si>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</si>
  <si>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</si>
  <si>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</si>
  <si>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</si>
  <si>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</si>
  <si>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</si>
  <si>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</si>
  <si>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</si>
  <si>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</si>
  <si>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</si>
  <si>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</si>
  <si>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</si>
  <si>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</si>
  <si>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</si>
  <si>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</si>
  <si>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</si>
  <si>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</si>
  <si>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</si>
  <si>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</si>
  <si>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</si>
  <si>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</si>
  <si>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</si>
  <si>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</si>
  <si>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</si>
  <si>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</si>
  <si>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</si>
  <si>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</si>
  <si>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</si>
  <si>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</si>
  <si>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</si>
  <si>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</si>
  <si>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</si>
  <si>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</si>
  <si>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</si>
  <si>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</si>
  <si>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</si>
  <si>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</si>
  <si>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</si>
  <si>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</si>
  <si>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</si>
  <si>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</si>
  <si>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</si>
  <si>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</si>
  <si>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</si>
  <si>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</si>
  <si>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</si>
  <si>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</si>
  <si>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</si>
  <si>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</si>
  <si>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</si>
  <si>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</si>
  <si>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</si>
  <si>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</si>
  <si>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</si>
  <si>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</si>
  <si>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</si>
  <si>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</si>
  <si>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</si>
  <si>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</si>
  <si>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</si>
  <si>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</si>
  <si>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</si>
  <si>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</si>
  <si>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</si>
  <si>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</si>
  <si>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</si>
  <si>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</si>
  <si>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</si>
  <si>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</si>
  <si>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</si>
  <si>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</si>
  <si>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</si>
  <si>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</si>
  <si>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</si>
  <si>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</si>
  <si>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</si>
  <si>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</si>
  <si>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</si>
  <si>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</si>
  <si>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</si>
  <si>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</si>
  <si>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</si>
  <si>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</si>
  <si>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</si>
  <si>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</si>
  <si>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</si>
  <si>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</si>
  <si>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</si>
  <si>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</si>
  <si>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</si>
  <si>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</si>
  <si>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</si>
  <si>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</si>
  <si>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</si>
  <si>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</si>
  <si>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</si>
  <si>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</si>
  <si>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</si>
  <si>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</si>
  <si>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</si>
  <si>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</si>
  <si>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</si>
  <si>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</si>
  <si>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</si>
  <si>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</si>
  <si>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</si>
  <si>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</si>
  <si>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</si>
  <si>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</si>
  <si>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</si>
  <si>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</si>
  <si>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</si>
  <si>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</si>
  <si>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</si>
  <si>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</si>
  <si>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</si>
  <si>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</si>
  <si>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</si>
  <si>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</si>
  <si>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</si>
  <si>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</si>
  <si>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</si>
  <si>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</si>
  <si>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</si>
  <si>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</si>
  <si>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</si>
  <si>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</si>
  <si>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</si>
  <si>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</si>
  <si>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</si>
  <si>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</si>
  <si>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</si>
  <si>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</si>
  <si>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</si>
  <si>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</si>
  <si>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</si>
  <si>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</si>
  <si>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</si>
  <si>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</si>
  <si>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</si>
  <si>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</si>
  <si>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</si>
  <si>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</si>
  <si>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</si>
  <si>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</si>
  <si>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</si>
  <si>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</si>
  <si>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</si>
  <si>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</si>
  <si>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</si>
  <si>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</si>
  <si>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</si>
  <si>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</si>
  <si>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</si>
  <si>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</si>
  <si>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</si>
  <si>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</si>
  <si>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</si>
  <si>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</si>
  <si>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</si>
  <si>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</si>
  <si>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</si>
  <si>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</si>
  <si>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</si>
  <si>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</si>
  <si>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</si>
  <si>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</si>
  <si>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</si>
  <si>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</si>
  <si>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</si>
  <si>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</si>
  <si>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</si>
  <si>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</si>
  <si>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</si>
  <si>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</si>
  <si>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</si>
  <si>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</si>
  <si>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</si>
  <si>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</si>
  <si>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</si>
  <si>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</si>
  <si>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</si>
  <si>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</si>
  <si>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</si>
  <si>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</si>
  <si>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</si>
  <si>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</si>
  <si>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</si>
  <si>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</si>
  <si>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</si>
  <si>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</si>
  <si>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</si>
  <si>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</si>
  <si>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</si>
  <si>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</si>
  <si>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</si>
  <si>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</si>
  <si>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</si>
  <si>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</si>
  <si>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</si>
  <si>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</si>
  <si>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</si>
  <si>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</si>
  <si>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</si>
  <si>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</si>
  <si>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</si>
  <si>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</si>
  <si>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</si>
  <si>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</si>
  <si>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</si>
  <si>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</si>
  <si>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</si>
  <si>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</si>
  <si>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</si>
  <si>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</si>
  <si>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</si>
  <si>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</si>
  <si>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</si>
  <si>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</si>
  <si>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</si>
  <si>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</si>
  <si>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</si>
  <si>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</si>
  <si>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</si>
  <si>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</si>
  <si>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</si>
  <si>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</si>
  <si>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</si>
  <si>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</si>
  <si>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</si>
  <si>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</si>
  <si>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</si>
  <si>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</si>
  <si>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</si>
  <si>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</si>
  <si>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</si>
  <si>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</si>
  <si>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</si>
  <si>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</si>
  <si>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</si>
  <si>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</si>
  <si>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</si>
  <si>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</si>
  <si>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</si>
  <si>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</si>
  <si>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</si>
  <si>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</si>
  <si>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</si>
  <si>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</si>
  <si>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</si>
  <si>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</si>
  <si>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</si>
  <si>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</si>
  <si>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</si>
  <si>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</si>
  <si>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</si>
  <si>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</si>
  <si>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</si>
  <si>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</si>
  <si>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</si>
  <si>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</si>
  <si>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</si>
  <si>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</si>
  <si>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</si>
  <si>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</si>
  <si>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</si>
  <si>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</si>
  <si>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</si>
  <si>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</si>
  <si>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</si>
  <si>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</si>
  <si>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</si>
  <si>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</si>
  <si>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</si>
  <si>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</si>
  <si>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</si>
  <si>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</si>
  <si>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</si>
  <si>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</si>
  <si>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</si>
  <si>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</si>
  <si>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</si>
  <si>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</si>
  <si>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</si>
  <si>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</si>
  <si>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</si>
  <si>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</si>
  <si>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</si>
  <si>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</si>
  <si>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</si>
  <si>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</si>
  <si>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</si>
  <si>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</si>
  <si>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</si>
  <si>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</si>
  <si>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</si>
  <si>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</si>
  <si>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</si>
  <si>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</si>
  <si>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</si>
  <si>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</si>
  <si>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</si>
  <si>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</si>
  <si>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</si>
  <si>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</si>
  <si>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</si>
  <si>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</si>
  <si>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</si>
  <si>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</si>
  <si>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</si>
  <si>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</si>
  <si>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</si>
  <si>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</si>
  <si>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</si>
  <si>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</si>
  <si>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</si>
  <si>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</si>
  <si>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</si>
  <si>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</si>
  <si>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</si>
  <si>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</si>
  <si>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</si>
  <si>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</si>
  <si>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</si>
  <si>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</si>
  <si>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</si>
  <si>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</si>
  <si>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</si>
  <si>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</si>
  <si>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</si>
  <si>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</si>
  <si>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</si>
  <si>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</si>
  <si>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</si>
  <si>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</si>
  <si>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</si>
  <si>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</si>
  <si>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</si>
  <si>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</si>
  <si>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</si>
  <si>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</si>
  <si>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</si>
  <si>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</si>
  <si>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</si>
  <si>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</si>
  <si>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</si>
  <si>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</si>
  <si>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</si>
  <si>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</si>
  <si>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</si>
  <si>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</si>
  <si>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</si>
  <si>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</si>
  <si>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</si>
  <si>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</si>
  <si>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</si>
  <si>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</si>
  <si>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</si>
  <si>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</si>
  <si>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</si>
  <si>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</si>
  <si>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</si>
  <si>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</si>
  <si>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</si>
  <si>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</si>
  <si>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</si>
  <si>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</si>
  <si>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</si>
  <si>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</si>
  <si>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</si>
  <si>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</si>
  <si>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</si>
  <si>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</si>
  <si>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</si>
  <si>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</si>
  <si>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</si>
  <si>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</si>
  <si>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</si>
  <si>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</si>
  <si>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</si>
  <si>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</si>
  <si>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</si>
  <si>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</si>
  <si>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</si>
  <si>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</si>
  <si>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</si>
  <si>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</si>
  <si>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</si>
  <si>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</si>
  <si>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</si>
  <si>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</si>
  <si>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</si>
  <si>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</si>
  <si>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</si>
  <si>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</si>
  <si>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</si>
  <si>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</si>
  <si>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</si>
  <si>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</si>
  <si>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</si>
  <si>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</si>
  <si>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</si>
  <si>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</si>
  <si>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</si>
  <si>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</si>
  <si>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</si>
  <si>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</si>
  <si>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</si>
  <si>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</si>
  <si>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</si>
  <si>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</si>
  <si>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</si>
  <si>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</si>
  <si>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</si>
  <si>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</si>
  <si>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</si>
  <si>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</si>
  <si>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</si>
  <si>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</si>
  <si>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</si>
  <si>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</si>
  <si>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</si>
  <si>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</si>
  <si>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</si>
  <si>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</si>
  <si>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</si>
  <si>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</si>
  <si>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</si>
  <si>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</si>
  <si>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</si>
  <si>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</si>
  <si>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</si>
  <si>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</si>
  <si>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</si>
  <si>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</si>
  <si>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</si>
  <si>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</si>
  <si>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</si>
  <si>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</si>
  <si>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</si>
  <si>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</si>
  <si>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</si>
  <si>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</si>
  <si>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</si>
  <si>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</si>
  <si>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</si>
  <si>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</si>
  <si>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</si>
  <si>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</si>
  <si>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</si>
  <si>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</si>
  <si>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</si>
  <si>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</si>
  <si>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</si>
  <si>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</si>
  <si>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</si>
  <si>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</si>
  <si>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</si>
  <si>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</si>
  <si>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</si>
  <si>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</si>
  <si>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</si>
  <si>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</si>
  <si>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</si>
  <si>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</si>
  <si>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</si>
  <si>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</si>
  <si>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</si>
  <si>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</si>
  <si>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</si>
  <si>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</si>
  <si>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</si>
  <si>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</si>
  <si>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</si>
  <si>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</si>
  <si>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</si>
  <si>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</si>
  <si>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</si>
  <si>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</si>
  <si>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</si>
  <si>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</si>
  <si>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</si>
  <si>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</si>
  <si>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</si>
  <si>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</si>
  <si>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</si>
  <si>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</si>
  <si>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</si>
  <si>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</si>
  <si>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</si>
  <si>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</si>
  <si>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</si>
  <si>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</si>
  <si>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</si>
  <si>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</si>
  <si>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</si>
  <si>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</si>
  <si>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</si>
  <si>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</si>
  <si>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</si>
  <si>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</si>
  <si>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</si>
  <si>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</si>
  <si>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</si>
  <si>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</si>
  <si>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</si>
  <si>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</si>
  <si>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</si>
  <si>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</si>
  <si>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</si>
  <si>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</si>
  <si>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</si>
  <si>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</si>
  <si>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</si>
  <si>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</si>
  <si>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</si>
  <si>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</si>
  <si>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</si>
  <si>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</si>
  <si>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</si>
  <si>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</si>
  <si>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</si>
  <si>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</si>
  <si>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</si>
  <si>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</si>
  <si>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</si>
  <si>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</si>
  <si>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</si>
  <si>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</si>
  <si>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</si>
  <si>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</si>
  <si>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</si>
  <si>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</si>
  <si>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</si>
  <si>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</si>
  <si>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</si>
  <si>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</si>
  <si>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</si>
  <si>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</si>
  <si>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</si>
  <si>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</si>
  <si>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</si>
  <si>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</si>
  <si>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</si>
  <si>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</si>
  <si>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</si>
  <si>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</si>
  <si>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</si>
  <si>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</si>
  <si>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</si>
  <si>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</si>
  <si>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</si>
  <si>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</si>
  <si>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</si>
  <si>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</si>
  <si>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</si>
  <si>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</si>
  <si>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</si>
  <si>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</si>
  <si>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</si>
  <si>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</si>
  <si>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</si>
  <si>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</si>
  <si>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</si>
  <si>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</si>
  <si>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</si>
  <si>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</si>
  <si>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</si>
  <si>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</si>
  <si>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</si>
  <si>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</si>
  <si>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</si>
  <si>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</si>
  <si>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</si>
  <si>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</si>
  <si>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</si>
  <si>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</si>
  <si>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</si>
  <si>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</si>
  <si>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</si>
  <si>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</si>
  <si>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</si>
  <si>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</si>
  <si>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</si>
  <si>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</si>
  <si>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</si>
  <si>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</si>
  <si>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</si>
  <si>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</si>
  <si>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</si>
  <si>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</si>
  <si>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</si>
  <si>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</si>
  <si>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</si>
  <si>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</si>
  <si>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</si>
  <si>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</si>
  <si>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</si>
  <si>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</si>
  <si>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</si>
  <si>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</si>
  <si>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</si>
  <si>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</si>
  <si>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</si>
  <si>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</si>
  <si>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</si>
  <si>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</si>
  <si>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</si>
  <si>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</si>
  <si>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</si>
  <si>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</si>
  <si>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</si>
  <si>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</si>
  <si>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</si>
  <si>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</si>
  <si>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</si>
  <si>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</si>
  <si>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</si>
  <si>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</si>
  <si>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</si>
  <si>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</si>
  <si>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</si>
  <si>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</si>
  <si>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</si>
  <si>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</si>
  <si>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</si>
  <si>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</si>
  <si>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</si>
  <si>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</si>
  <si>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</si>
  <si>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</si>
  <si>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</si>
  <si>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</si>
  <si>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</si>
  <si>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</si>
  <si>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</si>
  <si>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</si>
  <si>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</si>
  <si>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</si>
  <si>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</si>
  <si>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</si>
  <si>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</si>
  <si>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</si>
  <si>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</si>
  <si>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</si>
  <si>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</si>
  <si>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</si>
  <si>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</si>
  <si>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</si>
  <si>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</si>
  <si>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</si>
  <si>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</si>
  <si>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</si>
  <si>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</si>
  <si>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</si>
  <si>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</si>
  <si>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</si>
  <si>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</si>
  <si>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</si>
  <si>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</si>
  <si>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</si>
  <si>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</si>
  <si>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</si>
  <si>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</si>
  <si>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</si>
  <si>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</si>
  <si>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</si>
  <si>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</si>
  <si>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</si>
  <si>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</si>
  <si>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</si>
  <si>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</si>
  <si>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</si>
  <si>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</si>
  <si>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</si>
  <si>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</si>
  <si>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</si>
  <si>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</si>
  <si>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</si>
  <si>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</si>
  <si>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</si>
  <si>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</si>
  <si>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</si>
  <si>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</si>
  <si>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</si>
  <si>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</si>
  <si>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</si>
  <si>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</si>
  <si>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</si>
  <si>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</si>
  <si>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</si>
  <si>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</si>
  <si>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</si>
  <si>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</si>
  <si>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</si>
  <si>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</si>
  <si>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</si>
  <si>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</si>
  <si>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</si>
  <si>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</si>
  <si>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</si>
  <si>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</si>
  <si>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</si>
  <si>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</si>
  <si>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</si>
  <si>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</si>
  <si>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</si>
  <si>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</si>
  <si>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</si>
  <si>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</si>
  <si>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</si>
  <si>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</si>
  <si>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</si>
  <si>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</si>
  <si>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</si>
  <si>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</si>
  <si>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</si>
  <si>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</si>
  <si>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</si>
  <si>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</si>
  <si>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</si>
  <si>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</si>
  <si>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</si>
  <si>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</si>
  <si>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</si>
  <si>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</si>
  <si>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</si>
  <si>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</si>
  <si>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</si>
  <si>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</si>
  <si>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</si>
  <si>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</si>
  <si>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</si>
  <si>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</si>
  <si>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</si>
  <si>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</si>
  <si>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</si>
  <si>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</si>
  <si>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</si>
  <si>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</si>
  <si>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</si>
  <si>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</si>
  <si>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</si>
  <si>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</si>
  <si>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</si>
  <si>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</si>
  <si>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</si>
  <si>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</si>
  <si>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</si>
  <si>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</si>
  <si>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</si>
  <si>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</si>
  <si>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</si>
  <si>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</si>
  <si>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</si>
  <si>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</si>
  <si>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</si>
  <si>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</si>
  <si>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</si>
  <si>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</si>
  <si>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</si>
  <si>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</si>
  <si>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</si>
  <si>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</si>
  <si>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</si>
  <si>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</si>
  <si>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</si>
  <si>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</si>
  <si>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</si>
  <si>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</si>
  <si>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</si>
  <si>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</si>
  <si>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</si>
  <si>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</si>
  <si>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</si>
  <si>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</si>
  <si>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</si>
  <si>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</si>
  <si>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</si>
  <si>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</si>
  <si>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</si>
  <si>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</si>
  <si>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</si>
  <si>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</si>
  <si>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</si>
  <si>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</si>
  <si>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</si>
  <si>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</si>
  <si>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</si>
  <si>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</si>
  <si>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</si>
  <si>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</si>
  <si>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</si>
  <si>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</si>
  <si>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</si>
  <si>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</si>
  <si>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</si>
  <si>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</si>
  <si>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</si>
  <si>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</si>
  <si>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</si>
  <si>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</si>
  <si>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</si>
  <si>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</si>
  <si>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</si>
  <si>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</si>
  <si>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</si>
  <si>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</si>
  <si>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</si>
  <si>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</si>
  <si>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</si>
  <si>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</si>
  <si>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</si>
  <si>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</si>
  <si>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</si>
  <si>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</si>
  <si>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</si>
  <si>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</si>
  <si>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</si>
  <si>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</si>
  <si>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</si>
  <si>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</si>
  <si>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</si>
  <si>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</si>
  <si>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</si>
  <si>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</si>
  <si>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</si>
  <si>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</si>
  <si>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</si>
  <si>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</si>
  <si>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</si>
  <si>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</si>
  <si>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</si>
  <si>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</si>
  <si>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</si>
  <si>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</si>
  <si>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</si>
  <si>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</si>
  <si>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</si>
  <si>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</si>
  <si>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</si>
  <si>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</si>
  <si>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</si>
  <si>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</si>
  <si>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</si>
  <si>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</si>
  <si>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</si>
  <si>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</si>
  <si>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</si>
  <si>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</si>
  <si>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</si>
  <si>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</si>
  <si>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</si>
  <si>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</si>
  <si>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</si>
  <si>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</si>
  <si>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</si>
  <si>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</si>
  <si>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</si>
  <si>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</si>
  <si>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</si>
  <si>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</si>
  <si>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</si>
  <si>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</si>
  <si>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</si>
  <si>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</si>
  <si>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</si>
  <si>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</si>
  <si>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</si>
  <si>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</si>
  <si>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</si>
  <si>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</si>
  <si>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</si>
  <si>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</si>
  <si>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</si>
  <si>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</si>
  <si>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</si>
  <si>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</si>
  <si>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</si>
  <si>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</si>
  <si>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</si>
  <si>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</si>
  <si>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</si>
  <si>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</si>
  <si>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</si>
  <si>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</si>
  <si>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</si>
  <si>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</si>
  <si>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</si>
  <si>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</si>
  <si>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</si>
  <si>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</si>
  <si>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</si>
  <si>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</si>
  <si>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</si>
  <si>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</si>
  <si>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</si>
  <si>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</si>
  <si>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</si>
  <si>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</si>
  <si>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</si>
  <si>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</si>
  <si>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</si>
  <si>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</si>
  <si>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</si>
  <si>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</si>
  <si>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</si>
  <si>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</si>
  <si>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</si>
  <si>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</si>
  <si>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</si>
  <si>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</si>
  <si>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</si>
  <si>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</si>
  <si>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</si>
  <si>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</si>
  <si>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</si>
  <si>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</si>
  <si>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</si>
  <si>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</si>
  <si>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</si>
  <si>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</si>
  <si>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</si>
  <si>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</si>
  <si>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</si>
  <si>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</si>
  <si>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</si>
  <si>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</si>
  <si>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</si>
  <si>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</si>
  <si>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</si>
  <si>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</si>
  <si>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</si>
  <si>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</si>
  <si>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</si>
  <si>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</si>
  <si>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</si>
  <si>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</si>
  <si>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</si>
  <si>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</si>
  <si>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</si>
  <si>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</si>
  <si>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</si>
  <si>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</si>
  <si>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</si>
  <si>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</si>
  <si>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</si>
  <si>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</si>
  <si>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</si>
  <si>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</si>
  <si>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</si>
  <si>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</si>
  <si>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</si>
  <si>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</si>
  <si>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</si>
  <si>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</si>
  <si>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</si>
  <si>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</si>
  <si>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</si>
  <si>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</si>
  <si>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</si>
  <si>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</si>
  <si>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</si>
  <si>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</si>
  <si>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</si>
  <si>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</si>
  <si>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</si>
  <si>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</si>
  <si>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</si>
  <si>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</si>
  <si>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</si>
  <si>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</si>
  <si>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</si>
  <si>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</si>
  <si>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</si>
  <si>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</si>
  <si>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</si>
  <si>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</si>
  <si>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</si>
  <si>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</si>
  <si>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</si>
  <si>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</si>
  <si>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</si>
  <si>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</si>
  <si>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</si>
  <si>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</si>
  <si>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</si>
  <si>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</si>
  <si>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</si>
  <si>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</si>
  <si>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</si>
  <si>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</si>
  <si>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</si>
  <si>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</si>
  <si>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</si>
  <si>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</si>
  <si>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</si>
  <si>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</si>
  <si>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</si>
  <si>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</si>
  <si>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</si>
  <si>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</si>
  <si>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</si>
  <si>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</si>
  <si>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</si>
  <si>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</si>
  <si>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</si>
  <si>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</si>
  <si>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</si>
  <si>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</si>
  <si>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</si>
  <si>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</si>
  <si>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</si>
  <si>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</si>
  <si>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</si>
  <si>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</si>
  <si>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</si>
  <si>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</si>
  <si>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</si>
  <si>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</si>
  <si>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</si>
  <si>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</si>
  <si>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</si>
  <si>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</si>
  <si>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</si>
  <si>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</si>
  <si>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</si>
  <si>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</si>
  <si>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</si>
  <si>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</si>
  <si>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</si>
  <si>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</si>
  <si>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</si>
  <si>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</si>
  <si>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</si>
  <si>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</si>
  <si>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</si>
  <si>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</si>
  <si>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</si>
  <si>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</si>
  <si>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</si>
  <si>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</si>
  <si>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</si>
  <si>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</si>
  <si>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</si>
  <si>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</si>
  <si>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</si>
  <si>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</si>
  <si>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</si>
  <si>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</si>
  <si>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</si>
  <si>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</si>
  <si>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</si>
  <si>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</si>
  <si>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</si>
  <si>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</si>
  <si>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</si>
  <si>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</si>
  <si>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</si>
  <si>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</si>
  <si>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</si>
  <si>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</si>
  <si>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</si>
  <si>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</si>
  <si>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</si>
  <si>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</si>
  <si>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</si>
  <si>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</si>
  <si>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</si>
  <si>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</si>
  <si>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</si>
  <si>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</si>
  <si>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</si>
  <si>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</si>
  <si>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</si>
  <si>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</si>
  <si>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</si>
  <si>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</si>
  <si>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</si>
  <si>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</si>
  <si>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</si>
  <si>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</si>
  <si>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</si>
  <si>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</si>
  <si>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</si>
  <si>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</si>
  <si>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</si>
  <si>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</si>
  <si>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</si>
  <si>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</si>
  <si>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</si>
  <si>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</si>
  <si>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</si>
  <si>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</si>
  <si>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</si>
  <si>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</si>
  <si>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</si>
  <si>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</si>
  <si>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</si>
  <si>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</si>
  <si>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</si>
  <si>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</si>
  <si>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</si>
  <si>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</si>
  <si>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</si>
  <si>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</si>
  <si>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</si>
  <si>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</si>
  <si>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</si>
  <si>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</si>
  <si>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</si>
  <si>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</si>
  <si>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</si>
  <si>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</si>
  <si>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</si>
  <si>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</si>
  <si>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</si>
  <si>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</si>
  <si>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</si>
  <si>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</si>
  <si>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</si>
  <si>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</si>
  <si>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</si>
  <si>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</si>
  <si>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</si>
  <si>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</si>
  <si>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</si>
  <si>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</si>
  <si>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</si>
  <si>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</si>
  <si>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</si>
  <si>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</si>
  <si>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</si>
  <si>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</si>
  <si>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</si>
  <si>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</si>
  <si>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</si>
  <si>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</si>
  <si>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</si>
  <si>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</si>
  <si>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</si>
  <si>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</si>
  <si>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</si>
  <si>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</si>
  <si>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</si>
  <si>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</si>
  <si>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</si>
  <si>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</si>
  <si>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</si>
  <si>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</si>
  <si>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</si>
  <si>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</si>
  <si>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</si>
  <si>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</si>
  <si>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</si>
  <si>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</si>
  <si>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</si>
  <si>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</si>
  <si>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</si>
  <si>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</si>
  <si>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</si>
  <si>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</si>
  <si>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</si>
  <si>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</si>
  <si>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</si>
  <si>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</si>
  <si>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</si>
  <si>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</si>
  <si>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</si>
  <si>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</si>
  <si>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</si>
  <si>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</si>
  <si>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</si>
  <si>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</si>
  <si>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</si>
  <si>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</si>
  <si>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</si>
  <si>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</si>
  <si>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</si>
  <si>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</si>
  <si>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</si>
  <si>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</si>
  <si>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</si>
  <si>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</si>
  <si>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</si>
  <si>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</si>
  <si>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</si>
  <si>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</si>
  <si>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</si>
  <si>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</si>
  <si>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</si>
  <si>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</si>
  <si>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</si>
  <si>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</si>
  <si>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</si>
  <si>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</si>
  <si>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</si>
  <si>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</si>
  <si>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</si>
  <si>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</si>
  <si>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</si>
  <si>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</si>
  <si>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</si>
  <si>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</si>
  <si>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</si>
  <si>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</si>
  <si>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</si>
  <si>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</si>
  <si>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</si>
  <si>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</si>
  <si>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</si>
  <si>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</si>
  <si>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</si>
  <si>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</si>
  <si>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</si>
  <si>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</si>
  <si>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</si>
  <si>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</si>
  <si>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</si>
  <si>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</si>
  <si>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</si>
  <si>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</si>
  <si>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</si>
  <si>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</si>
  <si>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</si>
  <si>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</si>
  <si>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</si>
  <si>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</si>
  <si>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</si>
  <si>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</si>
  <si>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</si>
  <si>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</si>
  <si>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</si>
  <si>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</si>
  <si>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</si>
  <si>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</si>
  <si>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</si>
  <si>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</si>
  <si>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</si>
  <si>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</si>
  <si>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</si>
  <si>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</si>
  <si>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</si>
  <si>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</si>
  <si>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</si>
  <si>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</si>
  <si>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</si>
  <si>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</si>
  <si>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</si>
  <si>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</si>
  <si>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</si>
  <si>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</si>
  <si>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</si>
  <si>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</si>
  <si>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</si>
  <si>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</si>
  <si>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</si>
  <si>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</si>
  <si>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</si>
  <si>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</si>
  <si>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</si>
  <si>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</si>
  <si>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</si>
  <si>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</si>
  <si>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</si>
  <si>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</si>
  <si>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</si>
  <si>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</si>
  <si>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</si>
  <si>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</si>
  <si>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</si>
  <si>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</si>
  <si>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</si>
  <si>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</si>
  <si>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</si>
  <si>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</si>
  <si>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</si>
  <si>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</si>
  <si>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</si>
  <si>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</si>
  <si>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</si>
  <si>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</si>
  <si>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</si>
  <si>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</si>
  <si>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</si>
  <si>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</si>
  <si>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</si>
  <si>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</si>
  <si>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</si>
  <si>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</si>
  <si>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</si>
  <si>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</si>
  <si>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</si>
  <si>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</si>
  <si>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</si>
  <si>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</si>
  <si>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</si>
  <si>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</si>
  <si>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</si>
  <si>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</si>
  <si>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</si>
  <si>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</si>
  <si>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</si>
  <si>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</si>
  <si>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</si>
  <si>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</si>
  <si>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</si>
  <si>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</si>
  <si>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</si>
  <si>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</si>
  <si>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</si>
  <si>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</si>
  <si>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</si>
  <si>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</si>
  <si>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</si>
  <si>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</si>
  <si>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</si>
  <si>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</si>
  <si>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</si>
  <si>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</si>
  <si>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</si>
  <si>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</si>
  <si>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</si>
  <si>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</si>
  <si>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</si>
  <si>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</si>
  <si>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</si>
  <si>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</si>
  <si>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</si>
  <si>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</si>
  <si>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</si>
  <si>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</si>
  <si>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</si>
  <si>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</si>
  <si>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</si>
  <si>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</si>
  <si>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</si>
  <si>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</si>
  <si>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</si>
  <si>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</si>
  <si>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</si>
  <si>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</si>
  <si>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</si>
  <si>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</si>
  <si>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</si>
  <si>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</si>
  <si>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</si>
  <si>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</si>
  <si>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</si>
  <si>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</si>
  <si>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</si>
  <si>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</si>
  <si>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</si>
  <si>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</si>
  <si>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</si>
  <si>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</si>
  <si>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</si>
  <si>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</si>
  <si>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</si>
  <si>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</si>
  <si>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</si>
  <si>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</si>
  <si>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</si>
  <si>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</si>
  <si>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</si>
  <si>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</si>
  <si>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</si>
  <si>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</si>
  <si>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</si>
  <si>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</si>
  <si>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</si>
  <si>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</si>
  <si>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</si>
  <si>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</si>
  <si>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</si>
  <si>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</si>
  <si>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</si>
  <si>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</si>
  <si>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</si>
  <si>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</si>
  <si>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</si>
  <si>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</si>
  <si>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</si>
  <si>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</si>
  <si>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</si>
  <si>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</si>
  <si>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</si>
  <si>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</si>
  <si>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</si>
  <si>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</si>
  <si>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</si>
  <si>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</si>
  <si>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</si>
  <si>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</si>
  <si>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</si>
  <si>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</si>
  <si>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</si>
  <si>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</si>
  <si>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</si>
  <si>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</si>
  <si>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</si>
  <si>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</si>
  <si>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</si>
  <si>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</si>
  <si>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</si>
  <si>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</si>
  <si>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</si>
  <si>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</si>
  <si>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</si>
  <si>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</si>
  <si>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</si>
  <si>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</si>
  <si>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</si>
  <si>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</si>
  <si>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</si>
  <si>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</si>
  <si>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</si>
  <si>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</si>
  <si>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</si>
  <si>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</si>
  <si>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</si>
  <si>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</si>
  <si>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</si>
  <si>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</si>
  <si>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</si>
  <si>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</si>
  <si>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</si>
  <si>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</si>
  <si>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</si>
  <si>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</si>
  <si>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</si>
  <si>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</si>
  <si>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</si>
  <si>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</si>
  <si>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</si>
  <si>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</si>
  <si>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</si>
  <si>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</si>
  <si>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</si>
  <si>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</si>
  <si>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</si>
  <si>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</si>
  <si>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</si>
  <si>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</si>
  <si>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</si>
  <si>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</si>
  <si>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</si>
  <si>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</si>
  <si>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</si>
  <si>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</si>
  <si>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</si>
  <si>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</si>
  <si>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</si>
  <si>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</si>
  <si>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</si>
  <si>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</si>
  <si>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</si>
  <si>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</si>
  <si>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</si>
  <si>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</si>
  <si>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</si>
  <si>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</si>
  <si>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</si>
  <si>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</si>
  <si>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</si>
  <si>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</si>
  <si>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</si>
  <si>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</si>
  <si>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</si>
  <si>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</si>
  <si>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</si>
  <si>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</si>
  <si>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</si>
  <si>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</si>
  <si>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</si>
  <si>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</si>
  <si>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</si>
  <si>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</si>
  <si>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</si>
  <si>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</si>
  <si>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</si>
  <si>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</si>
  <si>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</si>
  <si>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</si>
  <si>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</si>
  <si>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</si>
  <si>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</si>
  <si>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</si>
  <si>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</si>
  <si>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</si>
  <si>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</si>
  <si>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</si>
  <si>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</si>
  <si>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</si>
  <si>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</si>
  <si>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</si>
  <si>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</si>
  <si>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</si>
  <si>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</si>
  <si>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</si>
  <si>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</si>
  <si>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</si>
  <si>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</si>
  <si>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</si>
  <si>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</si>
  <si>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</si>
  <si>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</si>
  <si>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</si>
  <si>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</si>
  <si>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</si>
  <si>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</si>
  <si>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</si>
  <si>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</si>
  <si>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</si>
  <si>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</si>
  <si>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</si>
  <si>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</si>
  <si>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</si>
  <si>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</si>
  <si>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</si>
  <si>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</si>
  <si>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</si>
  <si>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</si>
  <si>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</si>
  <si>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</si>
  <si>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</si>
  <si>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</si>
  <si>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</si>
  <si>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</si>
  <si>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</si>
  <si>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</si>
  <si>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</si>
  <si>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</si>
  <si>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</si>
  <si>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</si>
  <si>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</si>
  <si>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</si>
  <si>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</si>
  <si>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</si>
  <si>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</si>
  <si>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</si>
  <si>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</si>
  <si>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</si>
  <si>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</si>
  <si>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</si>
  <si>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</si>
  <si>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</si>
  <si>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</si>
  <si>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</si>
  <si>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</si>
  <si>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</si>
  <si>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</si>
  <si>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</si>
  <si>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</si>
  <si>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</si>
  <si>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</si>
  <si>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</si>
  <si>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</si>
  <si>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</si>
  <si>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</si>
  <si>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</si>
  <si>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</si>
  <si>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</si>
  <si>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</si>
  <si>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</si>
  <si>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</si>
  <si>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</si>
  <si>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</si>
  <si>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</si>
  <si>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</si>
  <si>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</si>
  <si>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</si>
  <si>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</si>
  <si>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</si>
  <si>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</si>
  <si>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</si>
  <si>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</si>
  <si>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</si>
  <si>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</si>
  <si>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</si>
  <si>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</si>
  <si>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</si>
  <si>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</si>
  <si>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</si>
  <si>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</si>
  <si>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</si>
  <si>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</si>
  <si>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</si>
  <si>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</si>
  <si>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</si>
  <si>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</si>
  <si>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</si>
  <si>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</si>
  <si>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</si>
  <si>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</si>
  <si>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</si>
  <si>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</si>
  <si>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</si>
  <si>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</si>
  <si>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</si>
  <si>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</si>
  <si>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</si>
  <si>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</si>
  <si>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</si>
  <si>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</si>
  <si>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</si>
  <si>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</si>
  <si>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</si>
  <si>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</si>
  <si>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</si>
  <si>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</si>
  <si>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</si>
  <si>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</si>
  <si>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</si>
  <si>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</si>
  <si>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</si>
  <si>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</si>
  <si>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</si>
  <si>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</si>
  <si>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</si>
  <si>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</si>
  <si>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</si>
  <si>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</si>
  <si>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</si>
  <si>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</si>
  <si>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</si>
  <si>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</si>
  <si>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</si>
  <si>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</si>
  <si>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</si>
  <si>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</si>
  <si>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</si>
  <si>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</si>
  <si>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</si>
  <si>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</si>
  <si>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</si>
  <si>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</si>
  <si>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</si>
  <si>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</si>
  <si>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</si>
  <si>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</si>
  <si>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</si>
  <si>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</si>
  <si>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</si>
  <si>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</si>
  <si>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</si>
  <si>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</si>
  <si>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</si>
  <si>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</si>
  <si>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</si>
  <si>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</si>
  <si>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</si>
  <si>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</si>
  <si>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</si>
  <si>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</si>
  <si>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</si>
  <si>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</si>
  <si>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</si>
  <si>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</si>
  <si>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</si>
  <si>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</si>
  <si>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</si>
  <si>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</si>
  <si>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</si>
  <si>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</si>
  <si>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</si>
  <si>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</si>
  <si>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</si>
  <si>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</si>
  <si>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</si>
  <si>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</si>
  <si>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</si>
  <si>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</si>
  <si>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</si>
  <si>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</si>
  <si>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</si>
  <si>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</si>
  <si>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</si>
  <si>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</si>
  <si>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</si>
  <si>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</si>
  <si>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</si>
  <si>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</si>
  <si>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</si>
  <si>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</si>
  <si>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</si>
  <si>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</si>
  <si>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</si>
  <si>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</si>
  <si>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</si>
  <si>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</si>
  <si>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</si>
  <si>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</si>
  <si>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</si>
  <si>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</si>
  <si>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</si>
  <si>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</si>
  <si>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</si>
  <si>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</si>
  <si>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</si>
  <si>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</si>
  <si>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</si>
  <si>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</si>
  <si>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</si>
  <si>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</si>
  <si>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</si>
  <si>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</si>
  <si>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</si>
  <si>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</si>
  <si>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</si>
  <si>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</si>
  <si>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</si>
  <si>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</si>
  <si>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</si>
  <si>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</si>
  <si>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</si>
  <si>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</si>
  <si>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</si>
  <si>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</si>
  <si>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</si>
  <si>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</si>
  <si>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</si>
  <si>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</si>
  <si>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</si>
  <si>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</si>
  <si>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</si>
  <si>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</si>
  <si>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</si>
  <si>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</si>
  <si>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</si>
  <si>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</si>
  <si>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</si>
  <si>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</si>
  <si>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</si>
  <si>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</si>
  <si>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</si>
  <si>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</si>
  <si>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</si>
  <si>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</si>
  <si>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</si>
  <si>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</si>
  <si>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</si>
  <si>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</si>
  <si>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</si>
  <si>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</si>
  <si>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</si>
  <si>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</si>
  <si>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</si>
  <si>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</si>
  <si>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</si>
  <si>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</si>
  <si>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</si>
  <si>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</si>
  <si>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</si>
  <si>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</si>
  <si>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</si>
  <si>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</si>
  <si>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</si>
  <si>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</si>
  <si>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</si>
  <si>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</si>
  <si>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</si>
  <si>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</si>
  <si>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</si>
  <si>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</si>
  <si>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</si>
  <si>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</si>
  <si>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</si>
  <si>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</si>
  <si>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</si>
  <si>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</si>
  <si>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</si>
  <si>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</si>
  <si>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</si>
  <si>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</si>
  <si>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</si>
  <si>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</si>
  <si>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</si>
  <si>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</si>
  <si>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</si>
  <si>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</si>
  <si>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</si>
  <si>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</si>
  <si>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</si>
  <si>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</si>
  <si>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</si>
  <si>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</si>
  <si>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</si>
  <si>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</si>
  <si>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</si>
  <si>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</si>
  <si>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</si>
  <si>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</si>
  <si>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</si>
  <si>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</si>
  <si>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</si>
  <si>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</si>
  <si>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</si>
  <si>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</si>
  <si>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</si>
  <si>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</si>
  <si>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</si>
  <si>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</si>
  <si>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</si>
  <si>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</si>
  <si>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</si>
  <si>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</si>
  <si>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</si>
  <si>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</si>
  <si>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</si>
  <si>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</si>
  <si>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</si>
  <si>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</si>
  <si>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</si>
  <si>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</si>
  <si>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</si>
  <si>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</si>
  <si>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</si>
  <si>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</si>
  <si>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</si>
  <si>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</si>
  <si>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</si>
  <si>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</si>
  <si>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</si>
  <si>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</si>
  <si>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</si>
  <si>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</si>
  <si>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</si>
  <si>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</si>
  <si>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</si>
  <si>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</si>
  <si>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</si>
  <si>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</si>
  <si>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</si>
  <si>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</si>
  <si>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</si>
  <si>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</si>
  <si>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</si>
  <si>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</si>
  <si>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</si>
  <si>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</si>
  <si>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</si>
  <si>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</si>
  <si>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</si>
  <si>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</si>
  <si>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</si>
  <si>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</si>
  <si>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</si>
  <si>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</si>
  <si>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</si>
  <si>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</si>
  <si>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</si>
  <si>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</si>
  <si>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</si>
  <si>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</si>
  <si>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</si>
  <si>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</si>
  <si>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</si>
  <si>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</si>
  <si>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</si>
  <si>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</si>
  <si>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</si>
  <si>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</si>
  <si>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</si>
  <si>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</si>
  <si>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</si>
  <si>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</si>
  <si>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</si>
  <si>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</si>
  <si>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</si>
  <si>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</si>
  <si>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</si>
  <si>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</si>
  <si>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</si>
  <si>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</si>
  <si>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</si>
  <si>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</si>
  <si>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</si>
  <si>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</si>
  <si>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</si>
  <si>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</si>
  <si>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</si>
  <si>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</si>
  <si>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</si>
  <si>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</si>
  <si>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</si>
  <si>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</si>
  <si>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</si>
  <si>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</si>
  <si>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</si>
  <si>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</si>
  <si>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</si>
  <si>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</si>
  <si>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</si>
  <si>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</si>
  <si>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</si>
  <si>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</si>
  <si>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</si>
  <si>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</si>
  <si>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</si>
  <si>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</si>
  <si>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</si>
  <si>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</si>
  <si>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</si>
  <si>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</si>
  <si>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</si>
  <si>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</si>
  <si>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</si>
  <si>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</si>
  <si>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</si>
  <si>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</si>
  <si>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</si>
  <si>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</si>
  <si>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</si>
  <si>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</si>
  <si>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</si>
  <si>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</si>
  <si>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</si>
  <si>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</si>
  <si>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</si>
  <si>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</si>
  <si>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</si>
  <si>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</si>
  <si>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</si>
  <si>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</si>
  <si>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</si>
  <si>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</si>
  <si>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</si>
  <si>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</si>
  <si>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</si>
  <si>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</si>
  <si>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</si>
  <si>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</si>
  <si>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</si>
  <si>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</si>
  <si>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</si>
  <si>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</si>
  <si>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</si>
  <si>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</si>
  <si>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</si>
  <si>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</si>
  <si>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</si>
  <si>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</si>
  <si>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</si>
  <si>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</si>
  <si>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</si>
  <si>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</si>
  <si>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</si>
  <si>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</si>
  <si>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</si>
  <si>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</si>
  <si>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</si>
  <si>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</si>
  <si>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</si>
  <si>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</si>
  <si>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</si>
  <si>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</si>
  <si>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</si>
  <si>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</si>
  <si>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</si>
  <si>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</si>
  <si>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</si>
  <si>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</si>
  <si>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</si>
  <si>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</si>
  <si>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</si>
  <si>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</si>
  <si>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</si>
  <si>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</si>
  <si>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</si>
  <si>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</si>
  <si>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</si>
  <si>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</si>
  <si>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</si>
  <si>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</si>
  <si>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</si>
  <si>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</si>
  <si>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</si>
  <si>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</si>
  <si>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</si>
  <si>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</si>
  <si>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theater</t>
  </si>
  <si>
    <t>Column Labels</t>
  </si>
  <si>
    <t>Grand Total</t>
  </si>
  <si>
    <t>Row Labels</t>
  </si>
  <si>
    <t>(All)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</si>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</sst>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BD-4D69-8DC6-CF5F8BB3B41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BD-4D69-8DC6-CF5F8BB3B41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BD-4D69-8DC6-CF5F8BB3B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599439"/>
        <c:axId val="2099591951"/>
      </c:lineChart>
      <c:catAx>
        <c:axId val="2099599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91951"/>
        <c:crosses val="autoZero"/>
        <c:auto val="1"/>
        <c:lblAlgn val="ctr"/>
        <c:lblOffset val="100"/>
        <c:noMultiLvlLbl val="0"/>
      </c:catAx>
      <c:valAx>
        <c:axId val="209959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 of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9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0.8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1-4A46-910F-3FDBD9F0C561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0.2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1-4A46-910F-3FDBD9F0C561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Goals'!$F$2:$F$12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Goals'!$I$2:$I$12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31-4A46-910F-3FDBD9F0C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053631"/>
        <c:axId val="1572065695"/>
      </c:lineChart>
      <c:catAx>
        <c:axId val="157205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65695"/>
        <c:crosses val="autoZero"/>
        <c:auto val="1"/>
        <c:lblAlgn val="ctr"/>
        <c:lblOffset val="100"/>
        <c:noMultiLvlLbl val="0"/>
      </c:catAx>
      <c:valAx>
        <c:axId val="15720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0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33337</xdr:rowOff>
    </xdr:from>
    <xdr:to>
      <xdr:col>14</xdr:col>
      <xdr:colOff>190500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E1B37-5E23-3E0D-DBBD-83932F995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0</xdr:row>
      <xdr:rowOff>119062</xdr:rowOff>
    </xdr:from>
    <xdr:to>
      <xdr:col>17</xdr:col>
      <xdr:colOff>180975</xdr:colOff>
      <xdr:row>15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E4ABD-CDEC-0EAD-4CF5-BD94C6FAB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ochon" refreshedDate="44903.483055324075" createdVersion="8" refreshedVersion="8" minRefreshableVersion="3" recordCount="4114" xr:uid="{6753A5AA-EE4F-4305-A833-61B8AF1FCE6F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x v="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x v="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x v="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x v="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x v="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x v="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x v="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x v="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x v="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x v="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x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x v="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x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x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x v="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x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x v="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x v="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x v="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x v="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x v="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x v="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x v="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x v="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x v="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x v="1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x v="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x v="1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x v="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x v="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x v="1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x v="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x v="1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x v="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x v="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x v="1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x v="1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x v="1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x v="1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x v="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x v="2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x v="2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x v="2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x v="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x v="2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x v="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x v="2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x v="2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x v="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x v="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x v="2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x v="3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x v="3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x v="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x v="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x v="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x v="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x v="3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x v="3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x v="3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x v="3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x v="3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x v="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x v="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x v="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x v="3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x v="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x v="3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x v="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x v="3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x v="3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x v="3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x v="3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x v="3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x v="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x v="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x v="3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x v="3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x v="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x v="4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x v="4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x v="4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x v="4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x v="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x v="4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x v="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x v="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x v="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x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x v="4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x v="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x v="4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x v="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x v="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x v="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x v="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x v="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x v="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x v="4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x v="4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x v="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x v="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x v="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x v="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x v="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x v="4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x v="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x v="4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x v="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x v="4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x v="4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x v="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x v="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x v="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x v="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x v="4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x v="4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x v="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x v="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x v="4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x v="4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x v="4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x v="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x v="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x v="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x v="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x v="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x v="4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x v="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x v="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x v="4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x v="4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x v="4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x v="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x v="4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x v="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x v="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x v="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x v="4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x v="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x v="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x v="4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x v="4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x v="4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x v="4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x v="4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x v="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x v="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x v="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x v="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x v="4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x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x v="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x v="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x v="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x v="4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x v="4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x v="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x v="5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x v="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x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x v="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x v="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x v="5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x v="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x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x v="5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x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x v="5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x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x v="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x v="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x v="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x v="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x v="5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x v="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x v="5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x v="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x v="5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x v="5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x v="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x v="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x v="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x v="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x v="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x v="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x v="5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x v="5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x v="5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x v="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x v="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x v="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x v="5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x v="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x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x v="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x v="5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x v="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x v="5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x v="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x v="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x v="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x v="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x v="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x v="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x v="6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x v="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x v="6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x v="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x v="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x v="6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x v="6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x v="6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x v="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x v="7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x v="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x v="7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x v="7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x v="7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x v="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x v="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x v="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x v="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x v="7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x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x v="7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x v="7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x v="7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x v="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x v="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x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x v="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x v="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x v="7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x v="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x v="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x v="7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x v="7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x v="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x v="7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x v="7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x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x v="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x v="7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x v="7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x v="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x v="7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x v="7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x v="7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x v="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x v="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x v="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x v="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x v="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x v="8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x v="8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x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x v="8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x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x v="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x v="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x v="8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x v="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x v="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x v="8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x v="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x v="8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x v="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x v="8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x v="8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x v="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x v="8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x v="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x v="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x v="8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x v="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x v="8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x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x v="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x v="9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x v="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x v="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x v="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x v="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x v="9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x v="9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x v="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x v="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x v="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x v="9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x v="9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x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x v="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x v="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x v="9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x v="9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x v="9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x v="1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x v="1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x v="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x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x v="1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x v="1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x v="1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x v="1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x v="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x v="1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x v="1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x v="1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x v="11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x v="1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x v="1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x v="11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x v="11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x v="1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x v="11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x v="11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x v="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x v="1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x v="1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x v="11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x v="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x v="1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x v="1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x v="1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x v="1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x v="1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x v="1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x v="1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x v="11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x v="1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x v="1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x v="1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x v="1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x v="12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x v="1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x v="1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x v="1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x v="1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x v="1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x v="1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x v="1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x v="1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x v="13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x v="1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x v="13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x v="13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x v="1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x v="1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x v="1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x v="1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x v="1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x v="1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x v="14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x v="1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x v="1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x v="1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x v="14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x v="14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x v="1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x v="13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x v="1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x v="1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x v="1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x v="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x v="13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x v="1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x v="13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x v="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x v="1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x v="13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x v="1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x v="13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x v="13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x v="1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x v="13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x v="1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x v="1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x v="13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x v="1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x v="8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x v="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x v="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x v="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x v="8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x v="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x v="8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x v="8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x v="8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x v="8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x v="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x v="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x v="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x v="8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x v="8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x v="8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x v="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x v="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x v="8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x v="8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x v="8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x v="8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x v="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x v="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x v="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x v="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x v="1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x v="1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x v="1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x v="1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x v="15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x v="1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x v="1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x v="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x v="1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x v="15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x v="1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x v="1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x v="16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x v="1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x v="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x v="1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x v="1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x v="1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x v="1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x v="16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x v="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x v="16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x v="1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x v="16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x v="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x v="1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x v="16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x v="16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x v="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x v="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x v="16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x v="16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x v="1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x v="1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x v="1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x v="1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x v="1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x v="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x v="17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x v="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x v="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x v="17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x v="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x v="1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x v="1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x v="17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x v="17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x v="1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x v="17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x v="1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x v="1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x v="1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x v="1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x v="1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x v="1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x v="17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x v="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x v="17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x v="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x v="1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x v="17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x v="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x v="1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x v="17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x v="17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x v="1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x v="1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x v="17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x v="1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x v="17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x v="17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x v="1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x v="1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x v="1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x v="17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x v="1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x v="1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x v="17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x v="17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x v="1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x v="18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x v="1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x v="1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x v="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x v="1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x v="1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x v="1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x v="18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x v="1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x v="1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x v="18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x v="18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x v="18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x v="18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x v="18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x v="19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x v="19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x v="19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x v="19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x v="1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x v="1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x v="1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x v="19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x v="1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x v="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x v="19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x v="1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x v="19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x v="1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x v="1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x v="19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x v="1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x v="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x v="1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x v="19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x v="1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x v="19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x v="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x v="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x v="19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x v="1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x v="19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x v="1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x v="19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x v="1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x v="1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x v="2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x v="2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x v="2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x v="2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x v="2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x v="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x v="2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x v="2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x v="2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x v="2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x v="2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x v="2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x v="2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x v="2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x v="2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x v="2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x v="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x v="2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x v="2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x v="2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x v="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x v="2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x v="2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x v="2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x v="2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x v="2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x v="21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x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x v="2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x v="21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x v="21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x v="2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x v="2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x v="2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x v="2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x v="2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x v="1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x v="1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x v="1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x v="1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x v="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x v="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x v="1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x v="1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x v="11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x v="11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x v="1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x v="1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x v="1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x v="11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x v="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x v="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x v="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x v="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x v="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x v="6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x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x v="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x v="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x v="8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x v="8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x v="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x v="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x v="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x v="8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x v="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x v="8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x v="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x v="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x v="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x v="9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x v="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x v="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x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x v="11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x v="11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x v="11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x v="1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x v="1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x v="1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x v="11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x v="1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x v="1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x v="1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x v="1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x v="1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x v="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x v="11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x v="11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x v="1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x v="1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x v="1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x v="1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x v="2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x v="22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x v="2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x v="2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x v="2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x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x v="22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x v="22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x v="2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x v="22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x v="22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x v="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x v="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x v="2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x v="22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x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x v="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x v="2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x v="2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x v="2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x v="2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x v="2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x v="22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x v="22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x v="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x v="22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x v="22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x v="2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x v="2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x v="2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x v="23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x v="23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x v="23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x v="23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x v="2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x v="2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x v="2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x v="2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x v="2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x v="2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x v="2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x v="2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x v="2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x v="1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x v="1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x v="1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x v="1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x v="1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x v="1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x v="1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x v="1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x v="1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x v="1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x v="1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x v="2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x v="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x v="2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x v="2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x v="2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x v="2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x v="2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x v="2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x v="2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x v="2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x v="2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x v="2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x v="2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x v="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x v="2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x v="2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x v="2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x v="2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x v="2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x v="2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x v="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x v="2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x v="2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x v="2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x v="2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x v="2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x v="2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x v="2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x v="2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x v="24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x v="2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x v="2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x v="2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x v="2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x v="24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x v="2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x v="2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x v="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x v="2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x v="2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x v="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x v="2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x v="2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x v="2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x v="2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x v="2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x v="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x v="2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x v="2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x v="2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x v="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x v="2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x v="25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x v="26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x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x v="2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x v="2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x v="2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x v="2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x v="2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x v="2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x v="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x v="2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x v="2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x v="26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x v="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x v="2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x v="26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x v="2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x v="26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x v="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x v="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x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x v="1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x v="11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x v="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x v="1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x v="1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x v="1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x v="1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x v="11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x v="11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x v="1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x v="1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x v="11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x v="1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x v="11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x v="27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x v="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x v="2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x v="2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x v="2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x v="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x v="2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x v="2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x v="2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x v="2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x v="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x v="2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x v="27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x v="2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x v="2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x v="2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x v="27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x v="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x v="2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x v="2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x v="2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x v="2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x v="2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x v="27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x v="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x v="28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x v="2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x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x v="28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x v="2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x v="2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x v="2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x v="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x v="2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x v="28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x v="28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x v="28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x v="2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x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x v="28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x v="2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x v="2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x v="2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x v="2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x v="28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x v="2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x v="28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x v="2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x v="2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x v="28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x v="2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x v="28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x v="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x v="2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x v="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x v="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x v="28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x v="28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x v="2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x v="2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x v="2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x v="28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x v="2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x v="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x v="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x v="2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x v="2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x v="2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x v="2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x v="2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x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x v="2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x v="2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x v="2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x v="2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x v="2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x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x v="2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x v="2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x v="2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x v="2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x v="2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x v="2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x v="2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x v="2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x v="2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x v="2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x v="2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x v="2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x v="2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x v="2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x v="2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x v="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x v="2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x v="2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x v="2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x v="2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x v="2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x v="2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x v="2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x v="2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x v="2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x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x v="2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x v="2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x v="2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x v="2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x v="2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x v="2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x v="2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x v="2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x v="2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x v="2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x v="2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x v="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x v="2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x v="2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x v="2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x v="2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x v="2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x v="2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x v="2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x v="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x v="1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x v="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x v="1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x v="1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x v="1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x v="1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x v="1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x v="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x v="11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x v="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x v="1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x v="1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x v="1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x v="1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x v="18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x v="18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x v="18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x v="1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x v="1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x v="1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x v="1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x v="1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x v="18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x v="1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x v="1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x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x v="18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x v="1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x v="1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x v="18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x v="1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x v="1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x v="18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x v="14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x v="14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x v="1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x v="1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x v="1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x v="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x v="1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x v="14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x v="1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x v="1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x v="1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x v="2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x v="29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x v="2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x v="2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x v="29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x v="2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x v="29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x v="2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x v="2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x v="2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x v="1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x v="14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x v="14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x v="14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x v="14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x v="1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x v="1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x v="1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x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x v="1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x v="1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x v="14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x v="3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x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x v="3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x v="3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x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x v="3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x v="3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x v="3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x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x v="3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x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x v="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x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x v="3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x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x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x v="3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x v="3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x v="3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x v="3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x v="3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x v="3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x v="3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x v="3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x v="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x v="3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x v="3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x v="3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x v="3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x v="3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x v="3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x v="3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x v="3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x v="3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x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x v="3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x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x v="3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x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x v="3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x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x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x v="3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x v="3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x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x v="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x v="3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x v="3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x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x v="3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x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x v="3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x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x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x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x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x v="3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x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x v="3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x v="3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x v="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x v="1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x v="1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x v="1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x v="1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x v="14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x v="1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x v="1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x v="1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x v="1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x v="1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x v="1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x v="14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x v="1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x v="14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x v="1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x v="1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x v="14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x v="1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x v="1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x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x v="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x v="1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x v="14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x v="1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x v="14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x v="1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x v="1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x v="1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x v="1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x v="1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x v="1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x v="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x v="1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x v="17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x v="1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x v="1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x v="17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x v="1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x v="17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x v="1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x v="1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x v="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x v="17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x v="17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x v="1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x v="17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x v="17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x v="1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x v="17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x v="17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x v="17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x v="17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x v="17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x v="1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x v="1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x v="1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x v="1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x v="1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x v="17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x v="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x v="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x v="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x v="1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x v="1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x v="1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x v="1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x v="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x v="1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x v="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x v="1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x v="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x v="1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x v="1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x v="3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x v="3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x v="3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x v="3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x v="3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x v="3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x v="3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x v="3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x v="3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x v="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x v="3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x v="3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x v="3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x v="3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x v="32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x v="1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x v="1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x v="1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x v="1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x v="15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x v="15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x v="1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x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x v="15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x v="1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x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x v="3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x v="3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x v="3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x v="3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x v="32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x v="32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x v="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x v="32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x v="3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x v="3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x v="32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x v="3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x v="32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x v="3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x v="3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x v="3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x v="3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x v="3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x v="32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x v="32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x v="3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x v="3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x v="3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x v="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x v="32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x v="32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x v="32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x v="3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x v="3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x v="3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x v="32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x v="3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x v="3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x v="3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x v="3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x v="3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x v="3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x v="3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x v="3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x v="3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x v="32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x v="3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x v="32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x v="32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x v="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x v="11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x v="1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x v="1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x v="1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x v="1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x v="1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x v="1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x v="1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x v="1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x v="1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x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x v="1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x v="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x v="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x v="1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x v="14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x v="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x v="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x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x v="1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x v="3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x v="3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x v="3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x v="3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x v="33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x v="3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x v="33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x v="3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x v="3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x v="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x v="3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x v="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x v="33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x v="3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x v="33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x v="33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x v="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x v="7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x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x v="7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x v="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x v="7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x v="7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x v="7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x v="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x v="7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x v="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x v="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x v="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x v="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x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x v="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x v="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x v="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x v="7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x v="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x v="7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x v="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x v="7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x v="7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x v="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x v="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x v="1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x v="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x v="19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x v="1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x v="19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x v="1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x v="1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x v="19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x v="1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x v="19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x v="19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x v="19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x v="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x v="1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x v="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x v="1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x v="19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x v="1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x v="1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x v="19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x v="1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x v="1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x v="1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x v="1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x v="19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x v="19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x v="1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x v="1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x v="1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x v="19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x v="3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x v="3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x v="3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x v="33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x v="3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x v="3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x v="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x v="3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x v="33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x v="3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x v="3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x v="3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x v="3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x v="3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x v="14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x v="1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x v="1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x v="1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x v="1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x v="1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x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x v="1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x v="1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x v="1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x v="1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x v="1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x v="14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x v="1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x v="1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x v="1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x v="1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x v="1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x v="1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x v="1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x v="1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x v="1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x v="14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x v="1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x v="1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x v="3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x v="3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x v="34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x v="3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x v="3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x v="34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x v="3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x v="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x v="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x v="34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x v="3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x v="3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x v="3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x v="3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x v="34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x v="3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x v="3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x v="3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x v="3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x v="3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x v="3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x v="3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x v="3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x v="3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x v="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x v="3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x v="3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x v="3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x v="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x v="3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x v="3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x v="3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x v="3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x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x v="3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x v="3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x v="3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x v="3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x v="35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x v="3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x v="3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x v="35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x v="1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x v="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x v="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x v="1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x v="19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x v="1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x v="19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x v="1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x v="19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x v="19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x v="1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x v="1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x v="1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x v="1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x v="1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x v="19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x v="19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x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x v="1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x v="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x v="1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x v="1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x v="1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x v="19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x v="19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x v="1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x v="19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x v="36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x v="36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x v="3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x v="3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x v="3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x v="3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x v="3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x v="36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x v="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x v="3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x v="3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x v="3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x v="3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x v="36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x v="3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x v="36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x v="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x v="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x v="3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x v="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x v="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x v="36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x v="36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x v="3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x v="36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x v="3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x v="3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x v="3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x v="3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x v="3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x v="3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x v="37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x v="3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x v="37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x v="3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x v="37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x v="19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x v="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x v="1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x v="19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x v="19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x v="19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x v="1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x v="1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x v="1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x v="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x v="1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x v="19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x v="1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x v="1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x v="3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x v="38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x v="3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x v="38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x v="38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x v="3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x v="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x v="3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x v="3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x v="38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x v="38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x v="3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x v="3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x v="3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x v="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x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x v="3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x v="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x v="3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x v="3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x v="3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x v="3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x v="3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x v="39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x v="39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x v="3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x v="3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x v="3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x v="3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x v="39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x v="3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x v="39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x v="39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x v="3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x v="3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x v="3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x v="39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x v="3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x v="39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x v="39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x v="3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x v="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x v="39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x v="3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x v="3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x v="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x v="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x v="6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x v="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x v="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x v="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x v="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x v="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x v="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x v="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x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x v="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x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x v="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x v="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x v="6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x v="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x v="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x v="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x v="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x v="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x v="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x v="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x v="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x v="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x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x v="6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x v="6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x v="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x v="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x v="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x v="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x v="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x v="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x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x v="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x v="6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x v="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x v="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x v="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x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x v="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x v="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x v="6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x v="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x v="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x v="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x v="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x v="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x v="6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x v="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x v="6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x v="6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x v="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x v="6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x v="6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x v="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x v="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x v="6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x v="6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x v="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x v="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x v="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x v="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x v="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x v="6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x v="6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x v="6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x v="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x v="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x v="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x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x v="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x v="4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x v="4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x v="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x v="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x v="4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x v="4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x v="4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x v="4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x v="4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x v="4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x v="4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x v="4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x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x v="3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x v="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x v="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x v="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x v="38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x v="3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x v="3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x v="3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x v="38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x v="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x v="3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x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x v="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x v="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x v="6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x v="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x v="6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x v="6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x v="38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x v="3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x v="3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x v="3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x v="3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x v="3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x v="3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x v="38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x v="3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x v="38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x v="3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x v="38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x v="3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x v="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x v="3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x v="3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x v="3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x v="38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x v="3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x v="38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x v="38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x v="3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x v="38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x v="3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x v="3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x v="3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x v="3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x v="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x v="3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x v="3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x v="3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x v="3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x v="38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x v="3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x v="38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x v="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x v="3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x v="3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x v="3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x v="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x v="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x v="3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x v="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x v="38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x v="38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x v="3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x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x v="38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x v="3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x v="38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x v="38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x v="3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x v="3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x v="3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x v="38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x v="3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x v="3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x v="3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x v="3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x v="3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x v="3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x v="3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x v="3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x v="38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x v="3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x v="38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x v="3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x v="3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x v="3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x v="3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x v="3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x v="3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x v="3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x v="3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x v="38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x v="3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x v="3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x v="3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x v="3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x v="38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x v="38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x v="3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x v="38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x v="3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x v="38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x v="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x v="3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x v="3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x v="6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x v="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x v="6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x v="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x v="6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x v="6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x v="6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x v="6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x v="6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x v="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x v="6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x v="6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x v="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x v="6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x v="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x v="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x v="6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x v="6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x v="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x v="6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x v="6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x v="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x v="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x v="6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x v="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x v="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x v="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x v="6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x v="4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x v="4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x v="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x v="4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x v="4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x v="4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x v="4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x v="4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x v="4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x v="4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x v="4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x v="4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x v="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x v="6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x v="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x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x v="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x v="6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x v="6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x v="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x v="6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x v="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x v="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x v="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x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x v="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x v="6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x v="6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x v="6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x v="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x v="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x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x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x v="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x v="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x v="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x v="6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x v="6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x v="6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x v="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x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x v="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x v="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x v="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x v="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x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x v="6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x v="6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x v="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x v="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x v="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x v="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x v="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x v="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x v="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x v="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x v="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x v="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x v="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x v="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x v="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x v="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x v="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x v="6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x v="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x v="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x v="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x v="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x v="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x v="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x v="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x v="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x v="6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x v="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x v="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x v="6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x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x v="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x v="6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x v="6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x v="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x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x v="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x v="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x v="6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x v="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x v="6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x v="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x v="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x v="6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x v="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x v="6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x v="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x v="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x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x v="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x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x v="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x v="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x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x v="6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x v="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x v="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x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x v="6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x v="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x v="6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x v="6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x v="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x v="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x v="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x v="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x v="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x v="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x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x v="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x v="6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x v="6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x v="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x v="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x v="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x v="6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x v="6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x v="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x v="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x v="6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x v="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x v="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x v="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x v="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x v="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x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x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x v="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x v="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x v="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x v="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x v="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x v="6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x v="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x v="6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x v="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x v="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x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x v="6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x v="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x v="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x v="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x v="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x v="6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x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x v="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x v="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x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x v="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x v="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x v="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x v="6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x v="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x v="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x v="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x v="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x v="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x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x v="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x v="6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x v="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x v="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x v="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x v="6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x v="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x v="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x v="6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x v="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x v="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x v="6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x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x v="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x v="6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x v="6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x v="6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x v="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x v="6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x v="6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x v="6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x v="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x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x v="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x v="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x v="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x v="6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x v="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x v="6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x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x v="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x v="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x v="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x v="6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x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x v="6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x v="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x v="6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x v="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x v="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x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x v="6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x v="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x v="6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x v="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x v="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x v="6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x v="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x v="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x v="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x v="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x v="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x v="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x v="6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x v="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x v="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x v="6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x v="6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x v="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x v="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x v="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x v="6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x v="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x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x v="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x v="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x v="4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x v="4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x v="4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x v="4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x v="4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x v="4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x v="4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x v="4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x v="4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x v="4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x v="4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x v="4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x v="4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x v="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x v="4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x v="4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x v="4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x v="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x v="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x v="6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x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x v="6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x v="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x v="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x v="6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x v="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x v="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x v="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x v="6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x v="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x v="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x v="6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x v="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x v="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x v="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x v="6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x v="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x v="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x v="6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x v="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x v="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x v="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x v="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x v="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x v="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x v="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x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x v="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x v="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x v="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x v="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x v="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x v="6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x v="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x v="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x v="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x v="6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x v="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x v="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x v="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x v="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x v="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x v="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x v="6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x v="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x v="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x v="6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x v="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x v="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x v="6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x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x v="6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x v="6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x v="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x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x v="4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x v="4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x v="4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x v="4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x v="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x v="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x v="4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x v="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x v="4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x v="4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x v="4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x v="4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x v="4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x v="4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x v="4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x v="4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x v="4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x v="4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x v="4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x v="4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x v="4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x v="4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x v="4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x v="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x v="4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x v="4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x v="4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x v="4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x v="4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x v="4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x v="4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x v="4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x v="4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x v="4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x v="4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x v="4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x v="4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x v="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x v="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x v="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x v="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x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x v="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x v="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x v="6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x v="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x v="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x v="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x v="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x v="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x v="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x v="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x v="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x v="6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x v="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x v="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x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x v="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x v="6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x v="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x v="6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x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x v="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x v="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x v="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x v="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x v="4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x v="4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x v="4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x v="4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x v="4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x v="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x v="4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x v="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x v="4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x v="4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x v="6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x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x v="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x v="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x v="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x v="6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x v="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x v="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x v="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x v="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x v="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x v="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x v="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x v="6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x v="6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x v="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x v="6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x v="6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x v="6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x v="6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x v="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x v="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x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x v="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x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x v="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x v="6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x v="6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x v="6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x v="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x v="6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x v="6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x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x v="6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x v="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x v="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x v="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x v="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x v="6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x v="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x v="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x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x v="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x v="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x v="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x v="6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x v="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x v="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x v="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x v="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x v="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x v="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x v="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x v="6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x v="6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x v="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x v="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x v="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x v="6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x v="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x v="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x v="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x v="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x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x v="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x v="6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x v="6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x v="6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x v="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x v="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x v="6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x v="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x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x v="6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x v="6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x v="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x v="6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x v="6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x v="6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x v="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x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x v="6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x v="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x v="6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x v="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x v="6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x v="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x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x v="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x v="6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x v="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x v="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x v="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x v="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x v="6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x v="6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x v="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x v="6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x v="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x v="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x v="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x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x v="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x v="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x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x v="6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x v="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x v="6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x v="6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x v="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x v="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x v="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x v="6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BC1DE-9FE8-4B6D-9B82-EEF33E544F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6674-1238-4917-B70A-958D42A5E6A8}">
  <sheetPr codeName="Sheet1"/>
  <dimension ref="A1:E18"/>
  <sheetViews>
    <sheetView workbookViewId="0">
      <selection activeCell="R26" sqref="R2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0" t="s">
        <v>8306</v>
      </c>
      <c r="B1" t="s">
        <v>8310</v>
      </c>
    </row>
    <row r="2" spans="1:5" x14ac:dyDescent="0.25">
      <c r="A2" s="10" t="s">
        <v>8308</v>
      </c>
      <c r="B2" t="s">
        <v>8314</v>
      </c>
    </row>
    <row r="4" spans="1:5" x14ac:dyDescent="0.25">
      <c r="A4" s="10" t="s">
        <v>8315</v>
      </c>
      <c r="B4" s="10" t="s">
        <v>8311</v>
      </c>
    </row>
    <row r="5" spans="1:5" x14ac:dyDescent="0.25">
      <c r="A5" s="10" t="s">
        <v>8313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5">
      <c r="A6" s="11" t="s">
        <v>8322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1" t="s">
        <v>8323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1" t="s">
        <v>8324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1" t="s">
        <v>8325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1" t="s">
        <v>8316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1" t="s">
        <v>8326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1" t="s">
        <v>8317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1" t="s">
        <v>8318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1" t="s">
        <v>8319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1" t="s">
        <v>8320</v>
      </c>
      <c r="B15">
        <v>65</v>
      </c>
      <c r="C15">
        <v>50</v>
      </c>
      <c r="E15">
        <v>115</v>
      </c>
    </row>
    <row r="16" spans="1:5" x14ac:dyDescent="0.25">
      <c r="A16" s="11" t="s">
        <v>8321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1" t="s">
        <v>8327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1" t="s">
        <v>8312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1C1A-1841-4832-96B6-B605647E75E1}">
  <sheetPr codeName="Sheet2"/>
  <dimension ref="A1:I12"/>
  <sheetViews>
    <sheetView tabSelected="1" workbookViewId="0">
      <selection activeCell="G19" sqref="G19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9" width="20.28515625" bestFit="1" customWidth="1"/>
  </cols>
  <sheetData>
    <row r="1" spans="1:9" x14ac:dyDescent="0.25">
      <c r="A1" s="12" t="s">
        <v>8328</v>
      </c>
      <c r="B1" s="12" t="s">
        <v>8329</v>
      </c>
      <c r="C1" s="12" t="s">
        <v>8330</v>
      </c>
      <c r="D1" s="12" t="s">
        <v>8331</v>
      </c>
      <c r="E1" s="12" t="s">
        <v>8332</v>
      </c>
      <c r="F1" s="12" t="s">
        <v>8328</v>
      </c>
      <c r="G1" s="12" t="s">
        <v>8333</v>
      </c>
      <c r="H1" s="12" t="s">
        <v>8334</v>
      </c>
      <c r="I1" s="12" t="s">
        <v>8335</v>
      </c>
    </row>
    <row r="2" spans="1:9" x14ac:dyDescent="0.25">
      <c r="A2" t="s">
        <v>8336</v>
      </c>
      <c r="B2">
        <f>COUNTIFS(Kickstarter!$D:$D, "&lt;1000", Kickstarter!$F:$F, "successful",Kickstarter!Q:Q,"plays")</f>
        <v>141</v>
      </c>
      <c r="C2">
        <f>COUNTIFS(Kickstarter!$D:$D, "&lt;1000", Kickstarter!$F:$F, "failed", Kickstarter!Q:Q,"plays")</f>
        <v>45</v>
      </c>
      <c r="D2">
        <f>COUNTIFS(Kickstarter!$D:$D, "&lt;1000", Kickstarter!$F:$F, "canceled", Kickstarter!Q:Q,"plays")</f>
        <v>0</v>
      </c>
      <c r="E2">
        <f>SUM(B2:D2)</f>
        <v>186</v>
      </c>
      <c r="F2" t="s">
        <v>8336</v>
      </c>
      <c r="G2" s="13">
        <f>B2/E2</f>
        <v>0.75806451612903225</v>
      </c>
      <c r="H2" s="13">
        <f>C2/E2</f>
        <v>0.24193548387096775</v>
      </c>
      <c r="I2" s="13">
        <f>D2/E2</f>
        <v>0</v>
      </c>
    </row>
    <row r="3" spans="1:9" x14ac:dyDescent="0.25">
      <c r="A3" t="s">
        <v>8337</v>
      </c>
      <c r="B3">
        <f>COUNTIFS(Kickstarter!$D:$D, "&gt;999", Kickstarter!$F:$F, "successful",Kickstarter!$D:$D, "&lt;5000", Kickstarter!Q:Q,"plays")</f>
        <v>388</v>
      </c>
      <c r="C3">
        <f>COUNTIFS(Kickstarter!$D:$D, "&gt;999", Kickstarter!$F:$F, "failed",Kickstarter!$D:$D, "&lt;5000", Kickstarter!Q:Q,"plays")</f>
        <v>146</v>
      </c>
      <c r="D3">
        <f>COUNTIFS(Kickstarter!$D:$D, "&gt;999", Kickstarter!$F:$F, "canceled",Kickstarter!$D:$D, "&lt;5000", Kickstarter!Q:Q,"plays")</f>
        <v>0</v>
      </c>
      <c r="E3">
        <f>SUM(B3:D3)</f>
        <v>534</v>
      </c>
      <c r="F3" t="s">
        <v>8337</v>
      </c>
      <c r="G3" s="13">
        <f>B3/E3</f>
        <v>0.72659176029962547</v>
      </c>
      <c r="H3" s="13">
        <f>C3/E3</f>
        <v>0.27340823970037453</v>
      </c>
      <c r="I3" s="13">
        <f>D3/E3</f>
        <v>0</v>
      </c>
    </row>
    <row r="4" spans="1:9" x14ac:dyDescent="0.25">
      <c r="A4" t="s">
        <v>8338</v>
      </c>
      <c r="B4">
        <f>COUNTIFS(Kickstarter!$D:$D, "&gt;4999", Kickstarter!$F:$F, "successful",Kickstarter!$D:$D, "&lt;10000", Kickstarter!Q:Q,"plays")</f>
        <v>93</v>
      </c>
      <c r="C4">
        <f>COUNTIFS(Kickstarter!$D:$D, "&gt;4999", Kickstarter!$F:$F, "failed",Kickstarter!$D:$D, "&lt;10000", Kickstarter!Q:Q,"plays")</f>
        <v>76</v>
      </c>
      <c r="D4">
        <f>COUNTIFS(Kickstarter!$D:$D, "&gt;4999", Kickstarter!$F:$F, "canceled",Kickstarter!$D:$D, "&lt;10000", Kickstarter!Q:Q,"plays")</f>
        <v>0</v>
      </c>
      <c r="E4">
        <f>SUM(B4:D4)</f>
        <v>169</v>
      </c>
      <c r="F4" t="s">
        <v>8338</v>
      </c>
      <c r="G4" s="13">
        <f>B4/E4</f>
        <v>0.55029585798816572</v>
      </c>
      <c r="H4" s="13">
        <f>C4/E4</f>
        <v>0.44970414201183434</v>
      </c>
      <c r="I4" s="13">
        <f>D4/E4</f>
        <v>0</v>
      </c>
    </row>
    <row r="5" spans="1:9" x14ac:dyDescent="0.25">
      <c r="A5" t="s">
        <v>8339</v>
      </c>
      <c r="B5">
        <f>COUNTIFS(Kickstarter!$D:$D, "&gt;9999", Kickstarter!$F:$F, "successful",Kickstarter!$D:$D, "&lt;15000", Kickstarter!Q:Q,"plays")</f>
        <v>39</v>
      </c>
      <c r="C5">
        <f>COUNTIFS(Kickstarter!$D:$D, "&gt;9999", Kickstarter!$F:$F, "failed",Kickstarter!$D:$D, "&lt;15000", Kickstarter!Q:Q,"plays")</f>
        <v>33</v>
      </c>
      <c r="D5">
        <f>COUNTIFS(Kickstarter!$D:$D, "&gt;9999", Kickstarter!$F:$F, "canceled",Kickstarter!$D:$D, "&lt;15000", Kickstarter!Q:Q,"plays")</f>
        <v>0</v>
      </c>
      <c r="E5">
        <f>SUM(B5:D5)</f>
        <v>72</v>
      </c>
      <c r="F5" t="s">
        <v>8339</v>
      </c>
      <c r="G5" s="13">
        <f>B5/E5</f>
        <v>0.54166666666666663</v>
      </c>
      <c r="H5" s="13">
        <f>C5/E5</f>
        <v>0.45833333333333331</v>
      </c>
      <c r="I5" s="13">
        <f>D5/E5</f>
        <v>0</v>
      </c>
    </row>
    <row r="6" spans="1:9" x14ac:dyDescent="0.25">
      <c r="A6" t="s">
        <v>8340</v>
      </c>
      <c r="B6">
        <f>COUNTIFS(Kickstarter!$D:$D, "&gt;14999", Kickstarter!$F:$F, "successful",Kickstarter!$D:$D, "&lt;20000", Kickstarter!Q:Q,"plays")</f>
        <v>12</v>
      </c>
      <c r="C6">
        <f>COUNTIFS(Kickstarter!$D:$D, "&gt;14999", Kickstarter!$F:$F, "failed",Kickstarter!$D:$D, "&lt;20000", Kickstarter!Q:Q,"plays")</f>
        <v>12</v>
      </c>
      <c r="D6">
        <f>COUNTIFS(Kickstarter!$D:$D, "&gt;14999", Kickstarter!$F:$F, "canceled",Kickstarter!$D:$D, "&lt;20000", Kickstarter!Q:Q,"plays")</f>
        <v>0</v>
      </c>
      <c r="E6">
        <f>SUM(B6:D6)</f>
        <v>24</v>
      </c>
      <c r="F6" t="s">
        <v>8340</v>
      </c>
      <c r="G6" s="13">
        <f>B6/E6</f>
        <v>0.5</v>
      </c>
      <c r="H6" s="13">
        <f>C6/E6</f>
        <v>0.5</v>
      </c>
      <c r="I6" s="13">
        <f>D6/E6</f>
        <v>0</v>
      </c>
    </row>
    <row r="7" spans="1:9" x14ac:dyDescent="0.25">
      <c r="A7" t="s">
        <v>8341</v>
      </c>
      <c r="B7">
        <f>COUNTIFS(Kickstarter!$D:$D, "&gt;19999", Kickstarter!$F:$F, "successful",Kickstarter!$D:$D, "&lt;25000", Kickstarter!Q:Q,"plays")</f>
        <v>9</v>
      </c>
      <c r="C7">
        <f>COUNTIFS(Kickstarter!$D:$D, "&gt;19999", Kickstarter!$F:$F, "failed",Kickstarter!$D:$D, "&lt;25000", Kickstarter!Q:Q,"plays")</f>
        <v>11</v>
      </c>
      <c r="D7">
        <f>COUNTIFS(Kickstarter!$D:$D, "&gt;19999", Kickstarter!$F:$F, "canceled",Kickstarter!$D:$D, "&lt;25000", Kickstarter!Q:Q,"plays")</f>
        <v>0</v>
      </c>
      <c r="E7">
        <f>SUM(B7:D7)</f>
        <v>20</v>
      </c>
      <c r="F7" t="s">
        <v>8341</v>
      </c>
      <c r="G7" s="13">
        <f>B7/E7</f>
        <v>0.45</v>
      </c>
      <c r="H7" s="13">
        <f>C7/E7</f>
        <v>0.55000000000000004</v>
      </c>
      <c r="I7" s="13">
        <f>D7/E7</f>
        <v>0</v>
      </c>
    </row>
    <row r="8" spans="1:9" x14ac:dyDescent="0.25">
      <c r="A8" t="s">
        <v>8342</v>
      </c>
      <c r="B8">
        <f>COUNTIFS(Kickstarter!$D:$D, "&gt;24999", Kickstarter!$F:$F, "successful",Kickstarter!$D:$D, "35000", Kickstarter!Q:Q,"plays")</f>
        <v>4</v>
      </c>
      <c r="C8">
        <f>COUNTIFS(Kickstarter!$D:$D, "&gt;24999", Kickstarter!$F:$F, "failed",Kickstarter!$D:$D, "35000", Kickstarter!Q:Q,"plays")</f>
        <v>1</v>
      </c>
      <c r="D8">
        <f>COUNTIFS(Kickstarter!$D:$D, "&gt;24999", Kickstarter!$F:$F, "canceled",Kickstarter!$D:$D, "35000", Kickstarter!Q:Q,"plays")</f>
        <v>0</v>
      </c>
      <c r="E8">
        <f>SUM(B8:D8)</f>
        <v>5</v>
      </c>
      <c r="F8" t="s">
        <v>8342</v>
      </c>
      <c r="G8" s="13">
        <f>B8/E8</f>
        <v>0.8</v>
      </c>
      <c r="H8" s="13">
        <f>C8/E8</f>
        <v>0.2</v>
      </c>
      <c r="I8" s="13">
        <f>D8/E8</f>
        <v>0</v>
      </c>
    </row>
    <row r="9" spans="1:9" x14ac:dyDescent="0.25">
      <c r="A9" t="s">
        <v>8343</v>
      </c>
      <c r="B9">
        <f>COUNTIFS(Kickstarter!$D:$D, "&gt;34999", Kickstarter!$F:$F, "successful",Kickstarter!$D:$D, "&lt;40000", Kickstarter!Q:Q,"plays")</f>
        <v>4</v>
      </c>
      <c r="C9">
        <f>COUNTIFS(Kickstarter!$D:$D, "&gt;34999", Kickstarter!$F:$F, "failed",Kickstarter!$D:$D, "&lt;40000", Kickstarter!Q:Q,"plays")</f>
        <v>2</v>
      </c>
      <c r="D9">
        <f>COUNTIFS(Kickstarter!$D:$D, "&gt;34999", Kickstarter!$F:$F, "canceled",Kickstarter!$D:$D, "&lt;40000", Kickstarter!Q:Q,"plays")</f>
        <v>0</v>
      </c>
      <c r="E9">
        <f>SUM(B9:D9)</f>
        <v>6</v>
      </c>
      <c r="F9" t="s">
        <v>8343</v>
      </c>
      <c r="G9" s="13">
        <f>B9/E9</f>
        <v>0.66666666666666663</v>
      </c>
      <c r="H9" s="13">
        <f>C9/E9</f>
        <v>0.33333333333333331</v>
      </c>
      <c r="I9" s="13">
        <f>D9/E9</f>
        <v>0</v>
      </c>
    </row>
    <row r="10" spans="1:9" x14ac:dyDescent="0.25">
      <c r="A10" t="s">
        <v>8344</v>
      </c>
      <c r="B10">
        <f>COUNTIFS(Kickstarter!$D:$D, "&gt;39999", Kickstarter!$F:$F, "successful",Kickstarter!$D:$D, "&lt;45000", Kickstarter!Q:Q,"plays")</f>
        <v>2</v>
      </c>
      <c r="C10">
        <f>COUNTIFS(Kickstarter!$D:$D, "&gt;39999", Kickstarter!$F:$F, "failed",Kickstarter!$D:$D, "&lt;45000", Kickstarter!Q:Q,"plays")</f>
        <v>1</v>
      </c>
      <c r="D10">
        <f>COUNTIFS(Kickstarter!$D:$D, "&gt;39999", Kickstarter!$F:$F, "canceled",Kickstarter!$D:$D, "&lt;45000", Kickstarter!Q:Q,"plays")</f>
        <v>0</v>
      </c>
      <c r="E10">
        <f>SUM(B10:D10)</f>
        <v>3</v>
      </c>
      <c r="F10" t="s">
        <v>8344</v>
      </c>
      <c r="G10" s="13">
        <f>B10/E10</f>
        <v>0.66666666666666663</v>
      </c>
      <c r="H10" s="13">
        <f>C10/E10</f>
        <v>0.33333333333333331</v>
      </c>
      <c r="I10" s="13">
        <f>D10/E10</f>
        <v>0</v>
      </c>
    </row>
    <row r="11" spans="1:9" x14ac:dyDescent="0.25">
      <c r="A11" t="s">
        <v>8345</v>
      </c>
      <c r="B11">
        <f>COUNTIFS(Kickstarter!$D:$D, "&gt;44999", Kickstarter!$F:$F, "successful",Kickstarter!$D:$D, "&lt;50000", Kickstarter!Q:Q,"plays")</f>
        <v>0</v>
      </c>
      <c r="C11">
        <f>COUNTIFS(Kickstarter!$D:$D, "&gt;44999", Kickstarter!$F:$F, "failed",Kickstarter!$D:$D, "&lt;50000", Kickstarter!Q:Q,"plays")</f>
        <v>1</v>
      </c>
      <c r="D11">
        <f>COUNTIFS(Kickstarter!$D:$D, "&gt;44999", Kickstarter!$F:$F, "canceled",Kickstarter!$D:$D, "&lt;50000", Kickstarter!Q:Q,"plays")</f>
        <v>0</v>
      </c>
      <c r="E11">
        <f>SUM(B11:D11)</f>
        <v>1</v>
      </c>
      <c r="F11" t="s">
        <v>8345</v>
      </c>
      <c r="G11" s="13">
        <f>B11/E11</f>
        <v>0</v>
      </c>
      <c r="H11" s="13">
        <f>C11/E11</f>
        <v>1</v>
      </c>
      <c r="I11" s="13">
        <f>D11/E11</f>
        <v>0</v>
      </c>
    </row>
    <row r="12" spans="1:9" x14ac:dyDescent="0.25">
      <c r="A12" t="s">
        <v>8346</v>
      </c>
      <c r="B12">
        <f>COUNTIFS(Kickstarter!$D:$D, "&gt;50000", Kickstarter!$F:$F, "successful", Kickstarter!Q:Q,"plays")</f>
        <v>2</v>
      </c>
      <c r="C12">
        <f>COUNTIFS(Kickstarter!$D:$D, "&gt;50000", Kickstarter!$F:$F, "failed", Kickstarter!Q:Q,"plays")</f>
        <v>10</v>
      </c>
      <c r="D12">
        <f>COUNTIFS(Kickstarter!$D:$D, "&gt;50000", Kickstarter!$F:$F, "canceled", Kickstarter!Q:Q,"plays")</f>
        <v>0</v>
      </c>
      <c r="E12">
        <f>SUM(B12:D12)</f>
        <v>12</v>
      </c>
      <c r="F12" t="s">
        <v>8346</v>
      </c>
      <c r="G12" s="13">
        <f>B12/E12</f>
        <v>0.16666666666666666</v>
      </c>
      <c r="H12" s="13">
        <f>C12/E12</f>
        <v>0.83333333333333337</v>
      </c>
      <c r="I12" s="13">
        <f>D12/E12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R4115"/>
  <sheetViews>
    <sheetView topLeftCell="B1" zoomScale="95" zoomScaleNormal="95" workbookViewId="0">
      <selection activeCell="X8" sqref="X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Rochon</cp:lastModifiedBy>
  <dcterms:created xsi:type="dcterms:W3CDTF">2017-04-20T15:17:24Z</dcterms:created>
  <dcterms:modified xsi:type="dcterms:W3CDTF">2022-12-13T23:52:41Z</dcterms:modified>
</cp:coreProperties>
</file>