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briques/Desktop/Data Optimization/Team Project/"/>
    </mc:Choice>
  </mc:AlternateContent>
  <xr:revisionPtr revIDLastSave="0" documentId="13_ncr:1_{D52E945E-732B-9A43-96AB-43B1E1634FAE}" xr6:coauthVersionLast="45" xr6:coauthVersionMax="45" xr10:uidLastSave="{00000000-0000-0000-0000-000000000000}"/>
  <bookViews>
    <workbookView xWindow="4720" yWindow="460" windowWidth="17640" windowHeight="17540" xr2:uid="{14748553-EE83-4A13-BD5E-322809E616C4}"/>
  </bookViews>
  <sheets>
    <sheet name="Optimal Marketing Plan" sheetId="4" r:id="rId1"/>
    <sheet name="Sensitivity Report" sheetId="3" r:id="rId2"/>
    <sheet name="Including Korea Mobile Ads" sheetId="1" r:id="rId3"/>
  </sheets>
  <definedNames>
    <definedName name="solver_adj" localSheetId="2" hidden="1">'Including Korea Mobile Ads'!$C$31:$C$36,'Including Korea Mobile Ads'!$C$37:$C$42,'Including Korea Mobile Ads'!$C$43,'Including Korea Mobile Ads'!$C$45:$C$48,'Including Korea Mobile Ads'!$C$44</definedName>
    <definedName name="solver_adj" localSheetId="0" hidden="1">'Optimal Marketing Plan'!$C$31:$C$36,'Optimal Marketing Plan'!$C$37:$C$42,'Optimal Marketing Plan'!$C$43,'Optimal Marketing Plan'!$C$45:$C$48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'Including Korea Mobile Ads'!$C$37:$C$42</definedName>
    <definedName name="solver_lhs1" localSheetId="0" hidden="1">'Optimal Marketing Plan'!$D$56:$D$61</definedName>
    <definedName name="solver_lhs10" localSheetId="2" hidden="1">'Including Korea Mobile Ads'!$D$71</definedName>
    <definedName name="solver_lhs10" localSheetId="0" hidden="1">'Optimal Marketing Plan'!$C$37:$C$42</definedName>
    <definedName name="solver_lhs11" localSheetId="2" hidden="1">'Including Korea Mobile Ads'!$D$71</definedName>
    <definedName name="solver_lhs11" localSheetId="0" hidden="1">'Optimal Marketing Plan'!$C$43</definedName>
    <definedName name="solver_lhs12" localSheetId="2" hidden="1">'Including Korea Mobile Ads'!$D$72:$D$75</definedName>
    <definedName name="solver_lhs12" localSheetId="0" hidden="1">'Optimal Marketing Plan'!$C$45:$C$48</definedName>
    <definedName name="solver_lhs13" localSheetId="2" hidden="1">'Including Korea Mobile Ads'!$D$72:$D$75</definedName>
    <definedName name="solver_lhs13" localSheetId="0" hidden="1">'Optimal Marketing Plan'!$B$77</definedName>
    <definedName name="solver_lhs14" localSheetId="2" hidden="1">'Including Korea Mobile Ads'!$D$63:$D$68</definedName>
    <definedName name="solver_lhs15" localSheetId="2" hidden="1">'Including Korea Mobile Ads'!$D$56:$D$61</definedName>
    <definedName name="solver_lhs16" localSheetId="2" hidden="1">'Including Korea Mobile Ads'!$D$56:$D$61</definedName>
    <definedName name="solver_lhs2" localSheetId="2" hidden="1">'Including Korea Mobile Ads'!$C$43</definedName>
    <definedName name="solver_lhs2" localSheetId="0" hidden="1">'Optimal Marketing Plan'!$D$56:$D$61</definedName>
    <definedName name="solver_lhs3" localSheetId="2" hidden="1">'Including Korea Mobile Ads'!$C$44</definedName>
    <definedName name="solver_lhs3" localSheetId="0" hidden="1">'Optimal Marketing Plan'!$D$63:$D$68</definedName>
    <definedName name="solver_lhs4" localSheetId="2" hidden="1">'Including Korea Mobile Ads'!$B$77</definedName>
    <definedName name="solver_lhs4" localSheetId="0" hidden="1">'Optimal Marketing Plan'!$D$63:$D$68</definedName>
    <definedName name="solver_lhs5" localSheetId="2" hidden="1">'Including Korea Mobile Ads'!$C$45:$C$48</definedName>
    <definedName name="solver_lhs5" localSheetId="0" hidden="1">'Optimal Marketing Plan'!$D$70</definedName>
    <definedName name="solver_lhs6" localSheetId="2" hidden="1">'Including Korea Mobile Ads'!$C$31:$C$36</definedName>
    <definedName name="solver_lhs6" localSheetId="0" hidden="1">'Optimal Marketing Plan'!$D$70</definedName>
    <definedName name="solver_lhs7" localSheetId="2" hidden="1">'Including Korea Mobile Ads'!$D$63:$D$68</definedName>
    <definedName name="solver_lhs7" localSheetId="0" hidden="1">'Optimal Marketing Plan'!$D$72:$D$75</definedName>
    <definedName name="solver_lhs8" localSheetId="2" hidden="1">'Including Korea Mobile Ads'!$D$70</definedName>
    <definedName name="solver_lhs8" localSheetId="0" hidden="1">'Optimal Marketing Plan'!$D$72:$D$75</definedName>
    <definedName name="solver_lhs9" localSheetId="2" hidden="1">'Including Korea Mobile Ads'!$D$70</definedName>
    <definedName name="solver_lhs9" localSheetId="0" hidden="1">'Optimal Marketing Plan'!$C$31:$C$36</definedName>
    <definedName name="solver_lin" localSheetId="0" hidden="1">1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16</definedName>
    <definedName name="solver_num" localSheetId="0" hidden="1">13</definedName>
    <definedName name="solver_nwt" localSheetId="2" hidden="1">1</definedName>
    <definedName name="solver_nwt" localSheetId="0" hidden="1">1</definedName>
    <definedName name="solver_opt" localSheetId="2" hidden="1">'Including Korea Mobile Ads'!$B$51</definedName>
    <definedName name="solver_opt" localSheetId="0" hidden="1">'Optimal Marketing Plan'!$B$51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4</definedName>
    <definedName name="solver_rel1" localSheetId="0" hidden="1">1</definedName>
    <definedName name="solver_rel10" localSheetId="2" hidden="1">1</definedName>
    <definedName name="solver_rel10" localSheetId="0" hidden="1">4</definedName>
    <definedName name="solver_rel11" localSheetId="2" hidden="1">3</definedName>
    <definedName name="solver_rel11" localSheetId="0" hidden="1">4</definedName>
    <definedName name="solver_rel12" localSheetId="2" hidden="1">1</definedName>
    <definedName name="solver_rel12" localSheetId="0" hidden="1">4</definedName>
    <definedName name="solver_rel13" localSheetId="2" hidden="1">3</definedName>
    <definedName name="solver_rel13" localSheetId="0" hidden="1">1</definedName>
    <definedName name="solver_rel14" localSheetId="2" hidden="1">1</definedName>
    <definedName name="solver_rel15" localSheetId="2" hidden="1">1</definedName>
    <definedName name="solver_rel16" localSheetId="2" hidden="1">3</definedName>
    <definedName name="solver_rel2" localSheetId="2" hidden="1">4</definedName>
    <definedName name="solver_rel2" localSheetId="0" hidden="1">3</definedName>
    <definedName name="solver_rel3" localSheetId="2" hidden="1">4</definedName>
    <definedName name="solver_rel3" localSheetId="0" hidden="1">1</definedName>
    <definedName name="solver_rel4" localSheetId="2" hidden="1">1</definedName>
    <definedName name="solver_rel4" localSheetId="0" hidden="1">3</definedName>
    <definedName name="solver_rel5" localSheetId="2" hidden="1">4</definedName>
    <definedName name="solver_rel5" localSheetId="0" hidden="1">1</definedName>
    <definedName name="solver_rel6" localSheetId="2" hidden="1">4</definedName>
    <definedName name="solver_rel6" localSheetId="0" hidden="1">3</definedName>
    <definedName name="solver_rel7" localSheetId="2" hidden="1">3</definedName>
    <definedName name="solver_rel7" localSheetId="0" hidden="1">1</definedName>
    <definedName name="solver_rel8" localSheetId="2" hidden="1">1</definedName>
    <definedName name="solver_rel8" localSheetId="0" hidden="1">3</definedName>
    <definedName name="solver_rel9" localSheetId="2" hidden="1">3</definedName>
    <definedName name="solver_rel9" localSheetId="0" hidden="1">4</definedName>
    <definedName name="solver_rhs1" localSheetId="2" hidden="1">integer</definedName>
    <definedName name="solver_rhs1" localSheetId="0" hidden="1">'Optimal Marketing Plan'!$R$51:$R$56</definedName>
    <definedName name="solver_rhs10" localSheetId="2" hidden="1">'Including Korea Mobile Ads'!$AK$21</definedName>
    <definedName name="solver_rhs10" localSheetId="0" hidden="1">integer</definedName>
    <definedName name="solver_rhs11" localSheetId="2" hidden="1">'Including Korea Mobile Ads'!$AG$21</definedName>
    <definedName name="solver_rhs11" localSheetId="0" hidden="1">integer</definedName>
    <definedName name="solver_rhs12" localSheetId="2" hidden="1">'Including Korea Mobile Ads'!$AK$22:$AK$25</definedName>
    <definedName name="solver_rhs12" localSheetId="0" hidden="1">integer</definedName>
    <definedName name="solver_rhs13" localSheetId="2" hidden="1">'Including Korea Mobile Ads'!$AG$22:$AG$25</definedName>
    <definedName name="solver_rhs13" localSheetId="0" hidden="1">'Optimal Marketing Plan'!$D$77</definedName>
    <definedName name="solver_rhs14" localSheetId="2" hidden="1">'Including Korea Mobile Ads'!$AK$13:$AK$18</definedName>
    <definedName name="solver_rhs15" localSheetId="2" hidden="1">'Including Korea Mobile Ads'!$AK$6:$AK$11</definedName>
    <definedName name="solver_rhs16" localSheetId="2" hidden="1">'Including Korea Mobile Ads'!$AG$6:$AG$11</definedName>
    <definedName name="solver_rhs2" localSheetId="2" hidden="1">integer</definedName>
    <definedName name="solver_rhs2" localSheetId="0" hidden="1">'Optimal Marketing Plan'!$N$51:$N$56</definedName>
    <definedName name="solver_rhs3" localSheetId="2" hidden="1">integer</definedName>
    <definedName name="solver_rhs3" localSheetId="0" hidden="1">'Optimal Marketing Plan'!$R$58:$R$63</definedName>
    <definedName name="solver_rhs4" localSheetId="2" hidden="1">'Including Korea Mobile Ads'!$AM$6</definedName>
    <definedName name="solver_rhs4" localSheetId="0" hidden="1">'Optimal Marketing Plan'!$N$58:$N$63</definedName>
    <definedName name="solver_rhs5" localSheetId="2" hidden="1">integer</definedName>
    <definedName name="solver_rhs5" localSheetId="0" hidden="1">'Optimal Marketing Plan'!$R$65</definedName>
    <definedName name="solver_rhs6" localSheetId="2" hidden="1">integer</definedName>
    <definedName name="solver_rhs6" localSheetId="0" hidden="1">'Optimal Marketing Plan'!$N$65</definedName>
    <definedName name="solver_rhs7" localSheetId="2" hidden="1">'Including Korea Mobile Ads'!$AG$13:$AG$18</definedName>
    <definedName name="solver_rhs7" localSheetId="0" hidden="1">'Optimal Marketing Plan'!$R$67:$R$70</definedName>
    <definedName name="solver_rhs8" localSheetId="2" hidden="1">'Including Korea Mobile Ads'!$AK$20</definedName>
    <definedName name="solver_rhs8" localSheetId="0" hidden="1">'Optimal Marketing Plan'!$N$67:$N$70</definedName>
    <definedName name="solver_rhs9" localSheetId="2" hidden="1">'Including Korea Mobile Ads'!$AG$20</definedName>
    <definedName name="solver_rhs9" localSheetId="0" hidden="1">integer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D77" i="4"/>
  <c r="D72" i="4"/>
  <c r="D66" i="4"/>
  <c r="D61" i="4"/>
  <c r="D57" i="4"/>
  <c r="B51" i="4"/>
  <c r="I48" i="4"/>
  <c r="D75" i="4" s="1"/>
  <c r="F48" i="4"/>
  <c r="I47" i="4"/>
  <c r="D74" i="4" s="1"/>
  <c r="F47" i="4"/>
  <c r="I46" i="4"/>
  <c r="D73" i="4" s="1"/>
  <c r="F46" i="4"/>
  <c r="I45" i="4"/>
  <c r="F45" i="4"/>
  <c r="I43" i="4"/>
  <c r="D70" i="4" s="1"/>
  <c r="F43" i="4"/>
  <c r="I42" i="4"/>
  <c r="D68" i="4" s="1"/>
  <c r="F42" i="4"/>
  <c r="I41" i="4"/>
  <c r="D67" i="4" s="1"/>
  <c r="F41" i="4"/>
  <c r="I40" i="4"/>
  <c r="F40" i="4"/>
  <c r="I39" i="4"/>
  <c r="D65" i="4" s="1"/>
  <c r="F39" i="4"/>
  <c r="I38" i="4"/>
  <c r="D64" i="4" s="1"/>
  <c r="F38" i="4"/>
  <c r="I37" i="4"/>
  <c r="D63" i="4" s="1"/>
  <c r="F37" i="4"/>
  <c r="I36" i="4"/>
  <c r="F36" i="4"/>
  <c r="I35" i="4"/>
  <c r="D60" i="4" s="1"/>
  <c r="F35" i="4"/>
  <c r="I34" i="4"/>
  <c r="D59" i="4" s="1"/>
  <c r="F34" i="4"/>
  <c r="I33" i="4"/>
  <c r="D58" i="4" s="1"/>
  <c r="F33" i="4"/>
  <c r="I32" i="4"/>
  <c r="F32" i="4"/>
  <c r="I31" i="4"/>
  <c r="D56" i="4" s="1"/>
  <c r="F31" i="4"/>
  <c r="B77" i="4" s="1"/>
  <c r="B51" i="1" l="1"/>
  <c r="I44" i="1"/>
  <c r="D71" i="1" s="1"/>
  <c r="I48" i="1" l="1"/>
  <c r="I47" i="1"/>
  <c r="I46" i="1"/>
  <c r="I45" i="1"/>
  <c r="I43" i="1"/>
  <c r="I42" i="1"/>
  <c r="I41" i="1"/>
  <c r="I40" i="1"/>
  <c r="I39" i="1"/>
  <c r="I38" i="1"/>
  <c r="I37" i="1"/>
  <c r="D75" i="1" l="1"/>
  <c r="F47" i="1"/>
  <c r="F46" i="1"/>
  <c r="D72" i="1"/>
  <c r="D70" i="1"/>
  <c r="D68" i="1"/>
  <c r="D67" i="1"/>
  <c r="F40" i="1"/>
  <c r="D65" i="1"/>
  <c r="F38" i="1"/>
  <c r="D63" i="1"/>
  <c r="I36" i="1"/>
  <c r="F36" i="1" s="1"/>
  <c r="I35" i="1"/>
  <c r="F35" i="1" s="1"/>
  <c r="I34" i="1"/>
  <c r="D59" i="1" s="1"/>
  <c r="I33" i="1"/>
  <c r="D58" i="1" s="1"/>
  <c r="I32" i="1"/>
  <c r="F32" i="1" s="1"/>
  <c r="D64" i="1" l="1"/>
  <c r="F39" i="1"/>
  <c r="F48" i="1"/>
  <c r="D61" i="1"/>
  <c r="D60" i="1"/>
  <c r="D57" i="1"/>
  <c r="D66" i="1"/>
  <c r="F42" i="1"/>
  <c r="F41" i="1"/>
  <c r="F45" i="1"/>
  <c r="F33" i="1"/>
  <c r="F34" i="1"/>
  <c r="D74" i="1"/>
  <c r="D73" i="1"/>
  <c r="F37" i="1"/>
  <c r="I31" i="1" l="1"/>
  <c r="F31" i="1" l="1"/>
  <c r="B77" i="1" s="1"/>
  <c r="D56" i="1"/>
</calcChain>
</file>

<file path=xl/sharedStrings.xml><?xml version="1.0" encoding="utf-8"?>
<sst xmlns="http://schemas.openxmlformats.org/spreadsheetml/2006/main" count="479" uniqueCount="136">
  <si>
    <t>Impressions</t>
  </si>
  <si>
    <t>Premium</t>
  </si>
  <si>
    <t>Total Ads</t>
  </si>
  <si>
    <t>Indonesia</t>
  </si>
  <si>
    <t>Korea</t>
  </si>
  <si>
    <t>Malaysia</t>
  </si>
  <si>
    <t>Pakistan</t>
  </si>
  <si>
    <t>Phillipines</t>
  </si>
  <si>
    <t>Singapore</t>
  </si>
  <si>
    <t>CPM($)</t>
  </si>
  <si>
    <t>Cost($)</t>
  </si>
  <si>
    <t>Marketplace CTR</t>
  </si>
  <si>
    <t>Premium CTR</t>
  </si>
  <si>
    <t>SI Multiplier</t>
  </si>
  <si>
    <t>Social CTR</t>
  </si>
  <si>
    <t>CTR Mobile Ad</t>
  </si>
  <si>
    <t>Constraints</t>
  </si>
  <si>
    <t>(high)</t>
  </si>
  <si>
    <t>&lt;=</t>
  </si>
  <si>
    <t>Preliminary Threshold Constraints</t>
  </si>
  <si>
    <t>MP Impressions</t>
  </si>
  <si>
    <t>Solve</t>
  </si>
  <si>
    <t>(low)</t>
  </si>
  <si>
    <t>Pre Impressions</t>
  </si>
  <si>
    <t>Mo. Impressions</t>
  </si>
  <si>
    <t>Premium Costs</t>
  </si>
  <si>
    <t>Premium Clicks</t>
  </si>
  <si>
    <t>Mobile Clicks</t>
  </si>
  <si>
    <t>Catch &amp; Win - Intel Campaign Budget Allocation</t>
  </si>
  <si>
    <t>Preliminary Marketing Plan:</t>
  </si>
  <si>
    <t xml:space="preserve">Market </t>
  </si>
  <si>
    <t>Philipines</t>
  </si>
  <si>
    <t>TOTAL</t>
  </si>
  <si>
    <t>Market Place</t>
  </si>
  <si>
    <t>Model:</t>
  </si>
  <si>
    <t>State Variables:</t>
  </si>
  <si>
    <t>Decision Variables:</t>
  </si>
  <si>
    <t>Number of times each media is used:</t>
  </si>
  <si>
    <t>Marketplace Clicks:</t>
  </si>
  <si>
    <t>Marketplace Costs:</t>
  </si>
  <si>
    <t>Mobile Costs</t>
  </si>
  <si>
    <t>Obj. Function: Maximize Number of Clicks</t>
  </si>
  <si>
    <t>Constraints (also expressed as 'Subject To:')</t>
  </si>
  <si>
    <t>Indonesia - MP Impressions</t>
  </si>
  <si>
    <t>State Variables (Impressions - Reverse Engineered):</t>
  </si>
  <si>
    <t>Marketplace Impressions:</t>
  </si>
  <si>
    <t>Premium Impressions</t>
  </si>
  <si>
    <t>Mobile Impressions</t>
  </si>
  <si>
    <t>Budget ($)  Constraint</t>
  </si>
  <si>
    <t>Catch &amp; Win - Intel Campaign Budget Allocation: With Korea Ads</t>
  </si>
  <si>
    <t>Microsoft Excel 16.0 Sensitivity Report</t>
  </si>
  <si>
    <t>Report Created: 2/11/2020 11:27:33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</si>
  <si>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</si>
  <si>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</si>
  <si>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</si>
  <si>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</si>
  <si>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</si>
  <si>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</si>
  <si>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</si>
  <si>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</si>
  <si>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</si>
  <si>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</si>
  <si>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</si>
  <si>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</si>
  <si>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$B$27</t>
  </si>
  <si>
    <t>Indonesia Indonesia</t>
  </si>
  <si>
    <t>$B$28</t>
  </si>
  <si>
    <t>Korea Indonesia</t>
  </si>
  <si>
    <t>$B$29</t>
  </si>
  <si>
    <t>Malaysia Indonesia</t>
  </si>
  <si>
    <t>$B$30</t>
  </si>
  <si>
    <t>Pakistan Indonesia</t>
  </si>
  <si>
    <t>$B$31</t>
  </si>
  <si>
    <t>Phillipines Indonesia</t>
  </si>
  <si>
    <t>$B$32</t>
  </si>
  <si>
    <t>Singapore Indonesia</t>
  </si>
  <si>
    <t>$B$34</t>
  </si>
  <si>
    <t>$B$35</t>
  </si>
  <si>
    <t>$B$36</t>
  </si>
  <si>
    <t>$B$37</t>
  </si>
  <si>
    <t>$B$38</t>
  </si>
  <si>
    <t>$B$39</t>
  </si>
  <si>
    <t>$B$41</t>
  </si>
  <si>
    <t>$B$42</t>
  </si>
  <si>
    <t>$B$43</t>
  </si>
  <si>
    <t>$B$44</t>
  </si>
  <si>
    <t>$B$45</t>
  </si>
  <si>
    <t>$B$46</t>
  </si>
  <si>
    <t>Shadow</t>
  </si>
  <si>
    <t>Constraint</t>
  </si>
  <si>
    <t>Price</t>
  </si>
  <si>
    <t>R.H. Side</t>
  </si>
  <si>
    <t>$B$77</t>
  </si>
  <si>
    <t>Indonesia (low)</t>
  </si>
  <si>
    <t>$B$78</t>
  </si>
  <si>
    <t>Korea (low)</t>
  </si>
  <si>
    <t>$B$79</t>
  </si>
  <si>
    <t>Malaysia (low)</t>
  </si>
  <si>
    <t>$B$80</t>
  </si>
  <si>
    <t>Pakistan (low)</t>
  </si>
  <si>
    <t>$B$81</t>
  </si>
  <si>
    <t>Phillipines (low)</t>
  </si>
  <si>
    <t>$B$82</t>
  </si>
  <si>
    <t>Singapore (low)</t>
  </si>
  <si>
    <t>$B$84</t>
  </si>
  <si>
    <t>$B$85</t>
  </si>
  <si>
    <t>$B$86</t>
  </si>
  <si>
    <t>$B$87</t>
  </si>
  <si>
    <t>$B$88</t>
  </si>
  <si>
    <t>$B$89</t>
  </si>
  <si>
    <t>$B$91</t>
  </si>
  <si>
    <t>$B$93</t>
  </si>
  <si>
    <t>$B$94</t>
  </si>
  <si>
    <t>$B$95</t>
  </si>
  <si>
    <t>$B$96</t>
  </si>
  <si>
    <t>$D$77</t>
  </si>
  <si>
    <t>&lt;= Solve</t>
  </si>
  <si>
    <t>$D$78</t>
  </si>
  <si>
    <t>$D$79</t>
  </si>
  <si>
    <t>$D$80</t>
  </si>
  <si>
    <t>$D$81</t>
  </si>
  <si>
    <t>$D$82</t>
  </si>
  <si>
    <t>$D$84</t>
  </si>
  <si>
    <t>$D$85</t>
  </si>
  <si>
    <t>$D$86</t>
  </si>
  <si>
    <t>$D$87</t>
  </si>
  <si>
    <t>$D$88</t>
  </si>
  <si>
    <t>$D$89</t>
  </si>
  <si>
    <t>$D$91</t>
  </si>
  <si>
    <t>$D$93</t>
  </si>
  <si>
    <t>$D$94</t>
  </si>
  <si>
    <t>$D$95</t>
  </si>
  <si>
    <t>$D$96</t>
  </si>
  <si>
    <t>$I$77</t>
  </si>
  <si>
    <t>&lt;= Real</t>
  </si>
  <si>
    <t>Worksheet: [Team 4 - Intel Campaign Optimization.xlsx]Sheet1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</si>
</sst>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3"/>
      <name val="Arial"/>
      <family val="2"/>
    </font>
    <font>
      <b/>
      <sz val="12"/>
      <color rgb="FFC00000"/>
      <name val="Arial"/>
      <family val="2"/>
    </font>
    <font>
      <b/>
      <sz val="10"/>
      <color theme="4"/>
      <name val="Arial"/>
      <family val="2"/>
    </font>
    <font>
      <sz val="10"/>
      <color theme="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indexed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7" fillId="0" borderId="0"/>
  </cellStyleXfs>
  <cellXfs count="1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ont="1" applyFill="1" applyBorder="1"/>
    <xf numFmtId="0" fontId="8" fillId="0" borderId="0" xfId="2" applyFont="1"/>
    <xf numFmtId="0" fontId="7" fillId="0" borderId="0" xfId="2"/>
    <xf numFmtId="0" fontId="9" fillId="4" borderId="0" xfId="2" applyFont="1" applyFill="1"/>
    <xf numFmtId="0" fontId="7" fillId="4" borderId="0" xfId="2" applyFill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13" fillId="0" borderId="0" xfId="2" applyFont="1"/>
    <xf numFmtId="0" fontId="14" fillId="5" borderId="1" xfId="2" applyFont="1" applyFill="1" applyBorder="1" applyAlignment="1">
      <alignment horizontal="center" wrapText="1" readingOrder="1"/>
    </xf>
    <xf numFmtId="0" fontId="15" fillId="5" borderId="2" xfId="2" applyFont="1" applyFill="1" applyBorder="1" applyAlignment="1">
      <alignment horizontal="center" vertical="center" wrapText="1" readingOrder="1"/>
    </xf>
    <xf numFmtId="0" fontId="15" fillId="5" borderId="3" xfId="2" applyFont="1" applyFill="1" applyBorder="1" applyAlignment="1">
      <alignment horizontal="center" vertical="center" wrapText="1" readingOrder="1"/>
    </xf>
    <xf numFmtId="0" fontId="15" fillId="5" borderId="4" xfId="2" applyFont="1" applyFill="1" applyBorder="1" applyAlignment="1">
      <alignment horizontal="center" vertical="center" wrapText="1" readingOrder="1"/>
    </xf>
    <xf numFmtId="0" fontId="15" fillId="6" borderId="4" xfId="2" applyFont="1" applyFill="1" applyBorder="1" applyAlignment="1">
      <alignment horizontal="center" vertical="center" wrapText="1" readingOrder="1"/>
    </xf>
    <xf numFmtId="0" fontId="15" fillId="0" borderId="5" xfId="2" applyFont="1" applyBorder="1" applyAlignment="1">
      <alignment horizontal="center" vertical="center" wrapText="1" readingOrder="1"/>
    </xf>
    <xf numFmtId="0" fontId="15" fillId="6" borderId="6" xfId="2" applyFont="1" applyFill="1" applyBorder="1" applyAlignment="1">
      <alignment horizontal="center" vertical="center" wrapText="1" readingOrder="1"/>
    </xf>
    <xf numFmtId="0" fontId="0" fillId="6" borderId="8" xfId="0" applyFill="1" applyBorder="1"/>
    <xf numFmtId="0" fontId="0" fillId="0" borderId="10" xfId="0" applyBorder="1"/>
    <xf numFmtId="0" fontId="0" fillId="6" borderId="1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0" xfId="0" applyFill="1" applyBorder="1"/>
    <xf numFmtId="0" fontId="15" fillId="0" borderId="0" xfId="2" applyFont="1" applyAlignment="1">
      <alignment horizontal="center" vertical="center" wrapText="1" readingOrder="1"/>
    </xf>
    <xf numFmtId="0" fontId="15" fillId="5" borderId="12" xfId="2" applyFont="1" applyFill="1" applyBorder="1" applyAlignment="1">
      <alignment horizontal="center" vertical="center" wrapText="1" readingOrder="1"/>
    </xf>
    <xf numFmtId="0" fontId="15" fillId="5" borderId="13" xfId="2" applyFont="1" applyFill="1" applyBorder="1" applyAlignment="1">
      <alignment horizontal="center" vertical="center" wrapText="1" readingOrder="1"/>
    </xf>
    <xf numFmtId="0" fontId="15" fillId="5" borderId="14" xfId="2" applyFont="1" applyFill="1" applyBorder="1" applyAlignment="1">
      <alignment horizontal="center" vertical="center" wrapText="1" readingOrder="1"/>
    </xf>
    <xf numFmtId="0" fontId="15" fillId="5" borderId="15" xfId="2" applyFont="1" applyFill="1" applyBorder="1" applyAlignment="1">
      <alignment horizontal="center" vertical="center" wrapText="1" readingOrder="1"/>
    </xf>
    <xf numFmtId="0" fontId="0" fillId="0" borderId="16" xfId="0" applyBorder="1"/>
    <xf numFmtId="0" fontId="0" fillId="0" borderId="7" xfId="0" applyBorder="1"/>
    <xf numFmtId="0" fontId="0" fillId="0" borderId="9" xfId="0" applyBorder="1"/>
    <xf numFmtId="0" fontId="9" fillId="0" borderId="0" xfId="2" applyFont="1"/>
    <xf numFmtId="0" fontId="9" fillId="0" borderId="0" xfId="2" applyFont="1" applyAlignment="1">
      <alignment horizontal="center"/>
    </xf>
    <xf numFmtId="1" fontId="7" fillId="0" borderId="0" xfId="2" applyNumberFormat="1"/>
    <xf numFmtId="0" fontId="0" fillId="0" borderId="18" xfId="0" applyBorder="1"/>
    <xf numFmtId="0" fontId="0" fillId="0" borderId="19" xfId="0" applyBorder="1"/>
    <xf numFmtId="0" fontId="9" fillId="8" borderId="0" xfId="2" applyFont="1" applyFill="1"/>
    <xf numFmtId="0" fontId="7" fillId="8" borderId="0" xfId="2" applyFill="1"/>
    <xf numFmtId="0" fontId="6" fillId="0" borderId="0" xfId="0" applyFont="1" applyAlignment="1">
      <alignment horizontal="center"/>
    </xf>
    <xf numFmtId="0" fontId="6" fillId="9" borderId="17" xfId="0" applyFont="1" applyFill="1" applyBorder="1" applyAlignment="1">
      <alignment horizontal="left"/>
    </xf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9" borderId="17" xfId="0" applyFont="1" applyFill="1" applyBorder="1"/>
    <xf numFmtId="0" fontId="6" fillId="9" borderId="5" xfId="0" applyFont="1" applyFill="1" applyBorder="1" applyAlignment="1">
      <alignment horizontal="left"/>
    </xf>
    <xf numFmtId="0" fontId="6" fillId="9" borderId="5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16" fillId="3" borderId="6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0" fillId="10" borderId="0" xfId="0" applyFill="1"/>
    <xf numFmtId="1" fontId="9" fillId="0" borderId="0" xfId="2" applyNumberFormat="1" applyFont="1" applyAlignment="1">
      <alignment horizontal="center"/>
    </xf>
    <xf numFmtId="0" fontId="17" fillId="0" borderId="0" xfId="0" applyFont="1"/>
    <xf numFmtId="0" fontId="6" fillId="0" borderId="0" xfId="0" applyFont="1"/>
    <xf numFmtId="0" fontId="7" fillId="0" borderId="0" xfId="2" applyAlignment="1">
      <alignment horizontal="center"/>
    </xf>
    <xf numFmtId="0" fontId="0" fillId="2" borderId="0" xfId="0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6" borderId="20" xfId="0" applyFont="1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6" borderId="22" xfId="0" applyFill="1" applyBorder="1" applyAlignment="1">
      <alignment horizontal="left"/>
    </xf>
    <xf numFmtId="0" fontId="0" fillId="6" borderId="17" xfId="0" applyFill="1" applyBorder="1"/>
    <xf numFmtId="0" fontId="9" fillId="7" borderId="20" xfId="2" applyFont="1" applyFill="1" applyBorder="1" applyAlignment="1">
      <alignment horizontal="left" wrapText="1"/>
    </xf>
    <xf numFmtId="0" fontId="15" fillId="0" borderId="21" xfId="2" applyFont="1" applyBorder="1" applyAlignment="1">
      <alignment horizontal="left" wrapText="1" readingOrder="1"/>
    </xf>
    <xf numFmtId="0" fontId="15" fillId="0" borderId="22" xfId="2" applyFont="1" applyBorder="1" applyAlignment="1">
      <alignment horizontal="left" wrapText="1" readingOrder="1"/>
    </xf>
    <xf numFmtId="0" fontId="15" fillId="0" borderId="17" xfId="2" applyFont="1" applyBorder="1" applyAlignment="1">
      <alignment horizontal="center" vertical="center" wrapText="1" readingOrder="1"/>
    </xf>
    <xf numFmtId="0" fontId="15" fillId="11" borderId="6" xfId="2" applyFont="1" applyFill="1" applyBorder="1" applyAlignment="1">
      <alignment horizontal="center" vertical="center" wrapText="1" readingOrder="1"/>
    </xf>
    <xf numFmtId="0" fontId="0" fillId="11" borderId="8" xfId="0" applyFill="1" applyBorder="1"/>
    <xf numFmtId="0" fontId="0" fillId="11" borderId="11" xfId="0" applyFill="1" applyBorder="1"/>
    <xf numFmtId="0" fontId="0" fillId="11" borderId="6" xfId="0" applyFill="1" applyBorder="1"/>
    <xf numFmtId="0" fontId="0" fillId="11" borderId="18" xfId="0" applyFill="1" applyBorder="1"/>
    <xf numFmtId="0" fontId="0" fillId="11" borderId="19" xfId="0" applyFill="1" applyBorder="1"/>
    <xf numFmtId="0" fontId="0" fillId="11" borderId="10" xfId="0" applyFill="1" applyBorder="1"/>
    <xf numFmtId="0" fontId="6" fillId="12" borderId="5" xfId="0" applyFont="1" applyFill="1" applyBorder="1" applyAlignment="1">
      <alignment horizontal="left"/>
    </xf>
    <xf numFmtId="0" fontId="6" fillId="12" borderId="5" xfId="0" applyFont="1" applyFill="1" applyBorder="1"/>
    <xf numFmtId="0" fontId="4" fillId="13" borderId="6" xfId="0" applyFont="1" applyFill="1" applyBorder="1"/>
    <xf numFmtId="0" fontId="4" fillId="13" borderId="8" xfId="0" applyFont="1" applyFill="1" applyBorder="1"/>
    <xf numFmtId="0" fontId="4" fillId="13" borderId="11" xfId="0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11" xfId="0" applyFill="1" applyBorder="1"/>
    <xf numFmtId="44" fontId="16" fillId="3" borderId="6" xfId="1" applyFont="1" applyFill="1" applyBorder="1" applyAlignment="1">
      <alignment horizontal="center"/>
    </xf>
    <xf numFmtId="44" fontId="16" fillId="3" borderId="8" xfId="1" applyFont="1" applyFill="1" applyBorder="1" applyAlignment="1">
      <alignment horizontal="center"/>
    </xf>
    <xf numFmtId="44" fontId="16" fillId="3" borderId="11" xfId="1" applyFont="1" applyFill="1" applyBorder="1" applyAlignment="1">
      <alignment horizontal="center"/>
    </xf>
    <xf numFmtId="1" fontId="0" fillId="13" borderId="8" xfId="0" applyNumberFormat="1" applyFill="1" applyBorder="1"/>
    <xf numFmtId="44" fontId="0" fillId="2" borderId="0" xfId="1" applyFont="1" applyFill="1"/>
    <xf numFmtId="44" fontId="0" fillId="0" borderId="0" xfId="1" applyFont="1"/>
    <xf numFmtId="0" fontId="0" fillId="6" borderId="18" xfId="0" applyFill="1" applyBorder="1"/>
    <xf numFmtId="0" fontId="0" fillId="6" borderId="0" xfId="0" applyFill="1" applyBorder="1"/>
    <xf numFmtId="0" fontId="0" fillId="6" borderId="19" xfId="0" applyFill="1" applyBorder="1"/>
    <xf numFmtId="0" fontId="4" fillId="13" borderId="6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" fillId="0" borderId="0" xfId="0" applyFont="1"/>
    <xf numFmtId="0" fontId="2" fillId="0" borderId="0" xfId="0" applyFont="1"/>
    <xf numFmtId="0" fontId="0" fillId="11" borderId="0" xfId="0" applyFill="1"/>
    <xf numFmtId="0" fontId="4" fillId="0" borderId="0" xfId="0" applyFont="1"/>
    <xf numFmtId="0" fontId="0" fillId="2" borderId="0" xfId="0" applyFill="1" applyAlignment="1">
      <alignment horizontal="center"/>
    </xf>
  </cellXfs>
  <cellStyles count="3">
    <cellStyle name="Currency" xfId="1" builtinId="4"/>
    <cellStyle name="Normal" xfId="0" builtinId="0"/>
    <cellStyle name="Normal 2" xfId="2" xr:uid="{1ABF1DB3-EB07-1A43-B090-613B0E7A8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4322-70EF-764E-8F60-50D50892D3D0}">
  <dimension ref="A1:U77"/>
  <sheetViews>
    <sheetView tabSelected="1" zoomScale="90" zoomScaleNormal="63" workbookViewId="0">
      <selection activeCell="B51" sqref="B51"/>
    </sheetView>
  </sheetViews>
  <sheetFormatPr baseColWidth="10" defaultColWidth="8.83203125" defaultRowHeight="15"/>
  <cols>
    <col min="1" max="1" width="50.6640625" bestFit="1" customWidth="1"/>
    <col min="2" max="2" width="14.1640625" bestFit="1" customWidth="1"/>
    <col min="3" max="3" width="8.6640625" bestFit="1" customWidth="1"/>
    <col min="4" max="4" width="17.33203125" bestFit="1" customWidth="1"/>
    <col min="5" max="5" width="9.6640625" bestFit="1" customWidth="1"/>
    <col min="6" max="6" width="12.83203125" bestFit="1" customWidth="1"/>
    <col min="7" max="7" width="22.5" customWidth="1"/>
    <col min="8" max="8" width="13.1640625" bestFit="1" customWidth="1"/>
  </cols>
  <sheetData>
    <row r="1" spans="1:21" ht="29">
      <c r="A1" s="9" t="s">
        <v>28</v>
      </c>
      <c r="B1" s="10"/>
      <c r="C1" s="10"/>
      <c r="D1" s="10"/>
      <c r="E1" s="10"/>
      <c r="F1" s="10"/>
      <c r="G1" s="10"/>
      <c r="H1" s="10"/>
      <c r="I1" s="10"/>
      <c r="M1" s="110"/>
      <c r="N1" s="111"/>
      <c r="O1" s="111"/>
      <c r="P1" s="111"/>
      <c r="Q1" s="111"/>
      <c r="R1" s="111"/>
      <c r="S1" s="111"/>
      <c r="T1" s="111"/>
      <c r="U1" s="111"/>
    </row>
    <row r="2" spans="1:21">
      <c r="A2" s="11" t="s">
        <v>29</v>
      </c>
      <c r="B2" s="12"/>
      <c r="C2" s="12"/>
      <c r="D2" s="12"/>
      <c r="E2" s="12"/>
      <c r="F2" s="10"/>
      <c r="G2" s="10"/>
      <c r="H2" s="10"/>
      <c r="I2" s="10"/>
      <c r="M2" s="1"/>
    </row>
    <row r="3" spans="1:21" ht="17" thickBot="1">
      <c r="A3" s="13"/>
      <c r="B3" s="13"/>
      <c r="C3" s="14"/>
      <c r="D3" s="15"/>
      <c r="E3" s="16"/>
      <c r="F3" s="10"/>
      <c r="G3" s="10"/>
      <c r="H3" s="10"/>
      <c r="I3" s="10"/>
      <c r="M3" s="1"/>
    </row>
    <row r="4" spans="1:21" ht="17" thickTop="1" thickBot="1">
      <c r="A4" s="17" t="s">
        <v>30</v>
      </c>
      <c r="B4" s="18" t="s">
        <v>3</v>
      </c>
      <c r="C4" s="19" t="s">
        <v>4</v>
      </c>
      <c r="D4" s="19" t="s">
        <v>5</v>
      </c>
      <c r="E4" s="20" t="s">
        <v>6</v>
      </c>
      <c r="F4" s="20" t="s">
        <v>31</v>
      </c>
      <c r="G4" s="20" t="s">
        <v>8</v>
      </c>
      <c r="H4" s="21" t="s">
        <v>32</v>
      </c>
      <c r="I4" s="10"/>
    </row>
    <row r="5" spans="1:21">
      <c r="A5" s="72" t="s">
        <v>33</v>
      </c>
      <c r="B5" s="75"/>
      <c r="C5" s="22"/>
      <c r="D5" s="22"/>
      <c r="E5" s="22"/>
      <c r="F5" s="22"/>
      <c r="G5" s="22"/>
      <c r="H5" s="76"/>
      <c r="I5" s="10"/>
    </row>
    <row r="6" spans="1:21">
      <c r="A6" s="73" t="s">
        <v>0</v>
      </c>
      <c r="B6" s="41">
        <v>6000000</v>
      </c>
      <c r="C6">
        <v>6000000</v>
      </c>
      <c r="D6">
        <v>6000000</v>
      </c>
      <c r="E6">
        <v>1000000</v>
      </c>
      <c r="F6">
        <v>6000000</v>
      </c>
      <c r="G6">
        <v>2000000</v>
      </c>
      <c r="H6" s="77">
        <v>27000000</v>
      </c>
      <c r="I6" s="10"/>
    </row>
    <row r="7" spans="1:21">
      <c r="A7" s="73" t="s">
        <v>9</v>
      </c>
      <c r="B7" s="41">
        <v>0.53</v>
      </c>
      <c r="C7">
        <v>0.88</v>
      </c>
      <c r="D7">
        <v>0.6</v>
      </c>
      <c r="E7">
        <v>0.56999999999999995</v>
      </c>
      <c r="F7">
        <v>0.56000000000000005</v>
      </c>
      <c r="G7">
        <v>0.71</v>
      </c>
      <c r="H7" s="77">
        <v>0.64</v>
      </c>
      <c r="I7" s="10"/>
      <c r="M7" s="1"/>
    </row>
    <row r="8" spans="1:21" ht="16" thickBot="1">
      <c r="A8" s="74" t="s">
        <v>10</v>
      </c>
      <c r="B8" s="42">
        <v>3180</v>
      </c>
      <c r="C8" s="25">
        <v>5280</v>
      </c>
      <c r="D8" s="25">
        <v>3600</v>
      </c>
      <c r="E8" s="25">
        <v>570</v>
      </c>
      <c r="F8" s="25">
        <v>3360</v>
      </c>
      <c r="G8" s="25">
        <v>1420</v>
      </c>
      <c r="H8" s="78">
        <v>17410</v>
      </c>
      <c r="I8" s="10"/>
    </row>
    <row r="9" spans="1:21">
      <c r="A9" s="72" t="s">
        <v>1</v>
      </c>
      <c r="B9" s="75"/>
      <c r="C9" s="22"/>
      <c r="D9" s="22"/>
      <c r="E9" s="22"/>
      <c r="F9" s="22"/>
      <c r="G9" s="22"/>
      <c r="H9" s="76"/>
      <c r="I9" s="10"/>
    </row>
    <row r="10" spans="1:21">
      <c r="A10" s="73" t="s">
        <v>0</v>
      </c>
      <c r="B10" s="41">
        <v>3500000</v>
      </c>
      <c r="C10">
        <v>3700000</v>
      </c>
      <c r="D10">
        <v>3700000</v>
      </c>
      <c r="E10">
        <v>700000</v>
      </c>
      <c r="F10">
        <v>3700000</v>
      </c>
      <c r="G10">
        <v>1350000</v>
      </c>
      <c r="H10" s="77">
        <v>16650000</v>
      </c>
      <c r="I10" s="10"/>
    </row>
    <row r="11" spans="1:21">
      <c r="A11" s="73" t="s">
        <v>9</v>
      </c>
      <c r="B11" s="41">
        <v>4.41</v>
      </c>
      <c r="C11">
        <v>5.25</v>
      </c>
      <c r="D11">
        <v>3.22</v>
      </c>
      <c r="E11">
        <v>4.41</v>
      </c>
      <c r="F11">
        <v>3.85</v>
      </c>
      <c r="G11">
        <v>5.6</v>
      </c>
      <c r="H11" s="77">
        <v>4.3</v>
      </c>
      <c r="I11" s="10"/>
      <c r="M11" s="1"/>
    </row>
    <row r="12" spans="1:21" ht="16" thickBot="1">
      <c r="A12" s="74" t="s">
        <v>10</v>
      </c>
      <c r="B12" s="42">
        <v>15435</v>
      </c>
      <c r="C12" s="25">
        <v>19425</v>
      </c>
      <c r="D12" s="25">
        <v>11914</v>
      </c>
      <c r="E12" s="25">
        <v>3087</v>
      </c>
      <c r="F12" s="25">
        <v>14245</v>
      </c>
      <c r="G12" s="25">
        <v>7560</v>
      </c>
      <c r="H12" s="78">
        <v>71666</v>
      </c>
      <c r="I12" s="10"/>
    </row>
    <row r="13" spans="1:21">
      <c r="A13" s="72" t="s">
        <v>33</v>
      </c>
      <c r="B13" s="75"/>
      <c r="C13" s="22"/>
      <c r="D13" s="22"/>
      <c r="E13" s="22"/>
      <c r="F13" s="22"/>
      <c r="G13" s="22"/>
      <c r="H13" s="76"/>
      <c r="I13" s="10"/>
    </row>
    <row r="14" spans="1:21">
      <c r="A14" s="73" t="s">
        <v>0</v>
      </c>
      <c r="B14" s="41">
        <v>3000000</v>
      </c>
      <c r="C14">
        <v>0</v>
      </c>
      <c r="D14">
        <v>3000000</v>
      </c>
      <c r="E14">
        <v>3000000</v>
      </c>
      <c r="F14">
        <v>3000000</v>
      </c>
      <c r="G14">
        <v>3000000</v>
      </c>
      <c r="H14" s="77">
        <v>15000000</v>
      </c>
      <c r="I14" s="10"/>
    </row>
    <row r="15" spans="1:21">
      <c r="A15" s="73" t="s">
        <v>9</v>
      </c>
      <c r="B15" s="41">
        <v>0.4</v>
      </c>
      <c r="C15">
        <v>0</v>
      </c>
      <c r="D15">
        <v>0.4</v>
      </c>
      <c r="E15">
        <v>0.4</v>
      </c>
      <c r="F15">
        <v>0.4</v>
      </c>
      <c r="G15">
        <v>0.4</v>
      </c>
      <c r="H15" s="77">
        <v>0.4</v>
      </c>
      <c r="I15" s="10"/>
      <c r="M15" s="1"/>
    </row>
    <row r="16" spans="1:21" ht="16" thickBot="1">
      <c r="A16" s="74" t="s">
        <v>10</v>
      </c>
      <c r="B16" s="42">
        <v>1200</v>
      </c>
      <c r="C16" s="25">
        <v>0</v>
      </c>
      <c r="D16" s="25">
        <v>1200</v>
      </c>
      <c r="E16" s="25">
        <v>1200</v>
      </c>
      <c r="F16" s="25">
        <v>1200</v>
      </c>
      <c r="G16" s="25">
        <v>1200</v>
      </c>
      <c r="H16" s="78">
        <v>1200</v>
      </c>
      <c r="I16" s="10"/>
    </row>
    <row r="17" spans="1:21">
      <c r="A17" s="68" t="s">
        <v>2</v>
      </c>
      <c r="B17" s="71"/>
      <c r="C17" s="27"/>
      <c r="D17" s="27"/>
      <c r="E17" s="27"/>
      <c r="F17" s="27"/>
      <c r="G17" s="27"/>
      <c r="H17" s="79"/>
      <c r="I17" s="10"/>
    </row>
    <row r="18" spans="1:21" ht="29">
      <c r="A18" s="69" t="s">
        <v>0</v>
      </c>
      <c r="B18" s="80">
        <v>12500000</v>
      </c>
      <c r="C18" s="112">
        <v>9700000</v>
      </c>
      <c r="D18" s="112">
        <v>12700000</v>
      </c>
      <c r="E18" s="112">
        <v>4700000</v>
      </c>
      <c r="F18" s="112">
        <v>12700000</v>
      </c>
      <c r="G18" s="112">
        <v>6350000</v>
      </c>
      <c r="H18" s="77">
        <v>58650000</v>
      </c>
      <c r="I18" s="10"/>
      <c r="M18" s="110"/>
      <c r="N18" s="111"/>
      <c r="O18" s="111"/>
      <c r="P18" s="111"/>
      <c r="Q18" s="111"/>
      <c r="R18" s="111"/>
      <c r="S18" s="111"/>
      <c r="T18" s="111"/>
      <c r="U18" s="111"/>
    </row>
    <row r="19" spans="1:21" ht="16" thickBot="1">
      <c r="A19" s="70" t="s">
        <v>10</v>
      </c>
      <c r="B19" s="81">
        <v>19815</v>
      </c>
      <c r="C19" s="82">
        <v>24705</v>
      </c>
      <c r="D19" s="82">
        <v>16714</v>
      </c>
      <c r="E19" s="82">
        <v>4857</v>
      </c>
      <c r="F19" s="82">
        <v>18805</v>
      </c>
      <c r="G19" s="82">
        <v>10180</v>
      </c>
      <c r="H19" s="78">
        <v>95076</v>
      </c>
      <c r="I19" s="10"/>
      <c r="M19" s="1"/>
    </row>
    <row r="20" spans="1:21" ht="16" thickBot="1">
      <c r="A20" s="30"/>
      <c r="I20" s="10"/>
    </row>
    <row r="21" spans="1:21" ht="16" thickBot="1">
      <c r="A21" s="17" t="s">
        <v>30</v>
      </c>
      <c r="B21" s="31" t="s">
        <v>3</v>
      </c>
      <c r="C21" s="32" t="s">
        <v>4</v>
      </c>
      <c r="D21" s="32" t="s">
        <v>5</v>
      </c>
      <c r="E21" s="33" t="s">
        <v>6</v>
      </c>
      <c r="F21" s="33" t="s">
        <v>31</v>
      </c>
      <c r="G21" s="34" t="s">
        <v>8</v>
      </c>
      <c r="H21" s="10"/>
      <c r="I21" s="10"/>
    </row>
    <row r="22" spans="1:21">
      <c r="A22" s="35" t="s">
        <v>11</v>
      </c>
      <c r="B22" s="3">
        <v>8.9999999999999998E-4</v>
      </c>
      <c r="C22" s="3">
        <v>8.0000000000000004E-4</v>
      </c>
      <c r="D22" s="3">
        <v>1.1000000000000001E-3</v>
      </c>
      <c r="E22" s="3">
        <v>1.1999999999999999E-3</v>
      </c>
      <c r="F22" s="3">
        <v>1.1000000000000001E-3</v>
      </c>
      <c r="G22" s="3">
        <v>1.1999999999999999E-3</v>
      </c>
      <c r="H22" s="10"/>
      <c r="I22" s="10"/>
    </row>
    <row r="23" spans="1:21">
      <c r="A23" s="36" t="s">
        <v>12</v>
      </c>
      <c r="B23" s="3">
        <v>4.3E-3</v>
      </c>
      <c r="C23" s="3">
        <v>2.3E-3</v>
      </c>
      <c r="D23" s="3">
        <v>3.2000000000000002E-3</v>
      </c>
      <c r="E23" s="3">
        <v>5.8999999999999999E-3</v>
      </c>
      <c r="F23" s="3">
        <v>4.7999999999999996E-3</v>
      </c>
      <c r="G23" s="3">
        <v>3.3999999999999998E-3</v>
      </c>
      <c r="H23" s="10"/>
      <c r="I23" s="10"/>
    </row>
    <row r="24" spans="1:21">
      <c r="A24" s="36" t="s">
        <v>13</v>
      </c>
      <c r="B24">
        <v>12.9</v>
      </c>
      <c r="C24">
        <v>41.1</v>
      </c>
      <c r="D24">
        <v>21.4</v>
      </c>
      <c r="E24">
        <v>26.5</v>
      </c>
      <c r="F24">
        <v>32.4</v>
      </c>
      <c r="G24">
        <v>20.6</v>
      </c>
      <c r="H24" s="10"/>
      <c r="I24" s="10"/>
    </row>
    <row r="25" spans="1:21" ht="29">
      <c r="A25" s="36" t="s">
        <v>14</v>
      </c>
      <c r="B25" s="3">
        <v>1.9599999999999999E-2</v>
      </c>
      <c r="C25" s="3">
        <v>2.3900000000000001E-2</v>
      </c>
      <c r="D25" s="3">
        <v>1.8200000000000001E-2</v>
      </c>
      <c r="E25" s="3">
        <v>2.64E-2</v>
      </c>
      <c r="F25" s="3">
        <v>1.8100000000000002E-2</v>
      </c>
      <c r="G25" s="3">
        <v>1.83E-2</v>
      </c>
      <c r="H25" s="10"/>
      <c r="I25" s="10"/>
      <c r="M25" s="110"/>
    </row>
    <row r="26" spans="1:21" ht="16" thickBot="1">
      <c r="A26" s="37" t="s">
        <v>15</v>
      </c>
      <c r="B26" s="3">
        <v>5.0000000000000001E-4</v>
      </c>
      <c r="C26" s="3">
        <v>5.0000000000000001E-4</v>
      </c>
      <c r="D26" s="3">
        <v>5.0000000000000001E-4</v>
      </c>
      <c r="E26" s="3">
        <v>5.0000000000000001E-4</v>
      </c>
      <c r="F26" s="3">
        <v>5.0000000000000001E-4</v>
      </c>
      <c r="G26" s="3">
        <v>5.0000000000000001E-4</v>
      </c>
      <c r="H26" s="10"/>
      <c r="I26" s="10"/>
      <c r="M26" s="1"/>
    </row>
    <row r="27" spans="1:21">
      <c r="O27" s="113"/>
      <c r="S27" s="113"/>
      <c r="T27" s="113"/>
      <c r="U27" s="113"/>
    </row>
    <row r="28" spans="1:21">
      <c r="A28" s="43" t="s">
        <v>34</v>
      </c>
      <c r="B28" s="44"/>
      <c r="C28" s="44"/>
      <c r="D28" s="44"/>
      <c r="E28" s="44"/>
      <c r="F28" s="10"/>
    </row>
    <row r="29" spans="1:21">
      <c r="A29" s="10"/>
      <c r="B29" s="38" t="s">
        <v>35</v>
      </c>
      <c r="C29" s="38"/>
      <c r="D29" s="39" t="s">
        <v>36</v>
      </c>
      <c r="E29" s="10"/>
      <c r="F29" s="10"/>
      <c r="G29" s="38" t="s">
        <v>44</v>
      </c>
    </row>
    <row r="30" spans="1:21" ht="16" thickBot="1">
      <c r="A30" s="38" t="s">
        <v>37</v>
      </c>
      <c r="B30" s="10"/>
      <c r="C30" s="45"/>
      <c r="D30" s="40"/>
      <c r="E30" s="40"/>
      <c r="F30" s="40"/>
      <c r="O30" s="2"/>
    </row>
    <row r="31" spans="1:21">
      <c r="A31" s="46" t="s">
        <v>38</v>
      </c>
      <c r="B31" s="47" t="s">
        <v>3</v>
      </c>
      <c r="C31" s="56">
        <v>6750</v>
      </c>
      <c r="D31" s="51" t="s">
        <v>39</v>
      </c>
      <c r="E31" s="47" t="s">
        <v>3</v>
      </c>
      <c r="F31" s="91">
        <f>I31/1000*$B$7</f>
        <v>3975</v>
      </c>
      <c r="G31" s="83" t="s">
        <v>45</v>
      </c>
      <c r="H31" s="47" t="s">
        <v>3</v>
      </c>
      <c r="I31" s="85">
        <f>C31/$B$22</f>
        <v>7500000</v>
      </c>
      <c r="O31" s="2"/>
    </row>
    <row r="32" spans="1:21">
      <c r="A32" s="38"/>
      <c r="B32" s="48" t="s">
        <v>4</v>
      </c>
      <c r="C32" s="57">
        <v>3600</v>
      </c>
      <c r="D32" s="38"/>
      <c r="E32" s="48" t="s">
        <v>4</v>
      </c>
      <c r="F32" s="92">
        <f>I32/1000*$C$7</f>
        <v>3960</v>
      </c>
      <c r="G32" s="38"/>
      <c r="H32" s="48" t="s">
        <v>4</v>
      </c>
      <c r="I32" s="86">
        <f>C32/$C$22</f>
        <v>4500000</v>
      </c>
      <c r="O32" s="2"/>
    </row>
    <row r="33" spans="1:21">
      <c r="A33" s="38"/>
      <c r="B33" s="48" t="s">
        <v>5</v>
      </c>
      <c r="C33" s="57">
        <v>8250</v>
      </c>
      <c r="D33" s="38"/>
      <c r="E33" s="48" t="s">
        <v>5</v>
      </c>
      <c r="F33" s="92">
        <f>I33/1000*$D$7</f>
        <v>4500</v>
      </c>
      <c r="G33" s="38"/>
      <c r="H33" s="48" t="s">
        <v>5</v>
      </c>
      <c r="I33" s="86">
        <f>C33/$D$22</f>
        <v>7500000</v>
      </c>
      <c r="O33" s="2"/>
      <c r="Q33" s="2"/>
    </row>
    <row r="34" spans="1:21">
      <c r="A34" s="38"/>
      <c r="B34" s="48" t="s">
        <v>6</v>
      </c>
      <c r="C34" s="57">
        <v>1500</v>
      </c>
      <c r="D34" s="38"/>
      <c r="E34" s="48" t="s">
        <v>6</v>
      </c>
      <c r="F34" s="92">
        <f>I34/1000*$E$7</f>
        <v>712.49999999999989</v>
      </c>
      <c r="G34" s="38"/>
      <c r="H34" s="48" t="s">
        <v>6</v>
      </c>
      <c r="I34" s="86">
        <f>C34/$E$22</f>
        <v>1250000</v>
      </c>
      <c r="O34" s="2"/>
    </row>
    <row r="35" spans="1:21">
      <c r="A35" s="10"/>
      <c r="B35" s="48" t="s">
        <v>7</v>
      </c>
      <c r="C35" s="57">
        <v>8250</v>
      </c>
      <c r="D35" s="10"/>
      <c r="E35" s="48" t="s">
        <v>7</v>
      </c>
      <c r="F35" s="92">
        <f>I35/1000*$F$7</f>
        <v>4200</v>
      </c>
      <c r="G35" s="10"/>
      <c r="H35" s="48" t="s">
        <v>7</v>
      </c>
      <c r="I35" s="86">
        <f>C35/$F$22</f>
        <v>7500000</v>
      </c>
      <c r="O35" s="2"/>
    </row>
    <row r="36" spans="1:21" ht="16" thickBot="1">
      <c r="A36" s="10"/>
      <c r="B36" s="49" t="s">
        <v>8</v>
      </c>
      <c r="C36" s="58">
        <v>3000</v>
      </c>
      <c r="D36" s="10"/>
      <c r="E36" s="49" t="s">
        <v>8</v>
      </c>
      <c r="F36" s="93">
        <f>I36/1000*$G$7</f>
        <v>1775</v>
      </c>
      <c r="G36" s="10"/>
      <c r="H36" s="49" t="s">
        <v>8</v>
      </c>
      <c r="I36" s="87">
        <f>C36/$G$22</f>
        <v>2500000</v>
      </c>
    </row>
    <row r="37" spans="1:21">
      <c r="A37" s="50" t="s">
        <v>26</v>
      </c>
      <c r="B37" s="47" t="s">
        <v>3</v>
      </c>
      <c r="C37" s="56">
        <v>11509</v>
      </c>
      <c r="D37" s="52" t="s">
        <v>25</v>
      </c>
      <c r="E37" s="47" t="s">
        <v>3</v>
      </c>
      <c r="F37" s="91">
        <f>I37/1000*$B$11</f>
        <v>11576.516554599615</v>
      </c>
      <c r="G37" s="84" t="s">
        <v>46</v>
      </c>
      <c r="H37" s="47" t="s">
        <v>3</v>
      </c>
      <c r="I37" s="88">
        <f>C37/($B$23*(1+$B$25))</f>
        <v>2625060.4432198675</v>
      </c>
      <c r="O37" s="2"/>
    </row>
    <row r="38" spans="1:21">
      <c r="A38" s="10"/>
      <c r="B38" s="48" t="s">
        <v>4</v>
      </c>
      <c r="C38" s="57">
        <v>6536</v>
      </c>
      <c r="D38" s="10"/>
      <c r="E38" s="48" t="s">
        <v>4</v>
      </c>
      <c r="F38" s="92">
        <f>I38/1000*$C$11</f>
        <v>14570.886253328068</v>
      </c>
      <c r="G38" s="10"/>
      <c r="H38" s="48" t="s">
        <v>4</v>
      </c>
      <c r="I38" s="89">
        <f>C38/($C$23*(1+$C$25))</f>
        <v>2775406.9053958226</v>
      </c>
      <c r="O38" s="2"/>
    </row>
    <row r="39" spans="1:21">
      <c r="A39" s="10"/>
      <c r="B39" s="48" t="s">
        <v>5</v>
      </c>
      <c r="C39" s="57">
        <v>9042</v>
      </c>
      <c r="D39" s="10"/>
      <c r="E39" s="48" t="s">
        <v>5</v>
      </c>
      <c r="F39" s="92">
        <f>I39/1000*$D$11</f>
        <v>8935.8794932233359</v>
      </c>
      <c r="G39" s="10"/>
      <c r="H39" s="48" t="s">
        <v>5</v>
      </c>
      <c r="I39" s="89">
        <f>C39/($D$23*(1+$D$25))</f>
        <v>2775117.855038303</v>
      </c>
      <c r="O39" s="2"/>
    </row>
    <row r="40" spans="1:21">
      <c r="A40" s="10"/>
      <c r="B40" s="48" t="s">
        <v>6</v>
      </c>
      <c r="C40" s="57">
        <v>5298</v>
      </c>
      <c r="D40" s="10"/>
      <c r="E40" s="48" t="s">
        <v>6</v>
      </c>
      <c r="F40" s="92">
        <f>I40/1000*$E$11</f>
        <v>3858.1746964873114</v>
      </c>
      <c r="G40" s="10"/>
      <c r="H40" s="48" t="s">
        <v>6</v>
      </c>
      <c r="I40" s="94">
        <f>C40/($E$23*(1+$E$25))</f>
        <v>874869.54568873276</v>
      </c>
      <c r="O40" s="2"/>
      <c r="Q40" s="2"/>
    </row>
    <row r="41" spans="1:21">
      <c r="A41" s="10"/>
      <c r="B41" s="48" t="s">
        <v>7</v>
      </c>
      <c r="C41" s="57">
        <v>19382</v>
      </c>
      <c r="D41" s="10"/>
      <c r="E41" s="48" t="s">
        <v>7</v>
      </c>
      <c r="F41" s="92">
        <f>I41/1000*$F$11</f>
        <v>15269.599417215075</v>
      </c>
      <c r="G41" s="10"/>
      <c r="H41" s="48" t="s">
        <v>7</v>
      </c>
      <c r="I41" s="89">
        <f>C41/($F$23*(1+$F$25))</f>
        <v>3966129.7187571623</v>
      </c>
      <c r="O41" s="2"/>
    </row>
    <row r="42" spans="1:21" ht="16" thickBot="1">
      <c r="A42" s="10"/>
      <c r="B42" s="49" t="s">
        <v>8</v>
      </c>
      <c r="C42" s="58">
        <v>3506</v>
      </c>
      <c r="D42" s="10"/>
      <c r="E42" s="49" t="s">
        <v>8</v>
      </c>
      <c r="F42" s="93">
        <f>I42/1000*$G$11</f>
        <v>5670.8123689424701</v>
      </c>
      <c r="G42" s="10"/>
      <c r="H42" s="49" t="s">
        <v>8</v>
      </c>
      <c r="I42" s="90">
        <f>C42/($G$23*(1+$G$25))</f>
        <v>1012645.0658825841</v>
      </c>
      <c r="O42" s="2"/>
    </row>
    <row r="43" spans="1:21">
      <c r="A43" s="50" t="s">
        <v>27</v>
      </c>
      <c r="B43" s="47" t="s">
        <v>3</v>
      </c>
      <c r="C43" s="56">
        <v>1844</v>
      </c>
      <c r="D43" s="52" t="s">
        <v>40</v>
      </c>
      <c r="E43" s="47" t="s">
        <v>3</v>
      </c>
      <c r="F43" s="91">
        <f>I43/1000*$B$15</f>
        <v>1446.8418987838368</v>
      </c>
      <c r="G43" s="84" t="s">
        <v>47</v>
      </c>
      <c r="H43" s="47" t="s">
        <v>3</v>
      </c>
      <c r="I43" s="88">
        <f>C43/($B$26*(1+$B$25))</f>
        <v>3617104.7469595918</v>
      </c>
    </row>
    <row r="44" spans="1:21">
      <c r="A44" s="10"/>
      <c r="B44" s="48" t="s">
        <v>4</v>
      </c>
      <c r="C44" s="57">
        <v>0</v>
      </c>
      <c r="D44" s="10"/>
      <c r="E44" s="48" t="s">
        <v>4</v>
      </c>
      <c r="F44" s="92"/>
      <c r="G44" s="10"/>
      <c r="H44" s="48" t="s">
        <v>4</v>
      </c>
      <c r="I44" s="89"/>
      <c r="O44" s="2"/>
    </row>
    <row r="45" spans="1:21">
      <c r="A45" s="10"/>
      <c r="B45" s="48" t="s">
        <v>5</v>
      </c>
      <c r="C45" s="57">
        <v>1909</v>
      </c>
      <c r="D45" s="10"/>
      <c r="E45" s="48" t="s">
        <v>5</v>
      </c>
      <c r="F45" s="92">
        <f>I45/1000*$D$15</f>
        <v>1499.9017874680812</v>
      </c>
      <c r="G45" s="10"/>
      <c r="H45" s="48" t="s">
        <v>5</v>
      </c>
      <c r="I45" s="89">
        <f>C45/($D$26*(1+$D$25))</f>
        <v>3749754.4686702024</v>
      </c>
      <c r="O45" s="2"/>
    </row>
    <row r="46" spans="1:21">
      <c r="A46" s="10"/>
      <c r="B46" s="48" t="s">
        <v>6</v>
      </c>
      <c r="C46" s="57">
        <v>1924</v>
      </c>
      <c r="D46" s="10"/>
      <c r="E46" s="48" t="s">
        <v>6</v>
      </c>
      <c r="F46" s="92">
        <f>I46/1000*$E$15</f>
        <v>1499.610288386594</v>
      </c>
      <c r="G46" s="10"/>
      <c r="H46" s="48" t="s">
        <v>6</v>
      </c>
      <c r="I46" s="89">
        <f>C46/($E$26*(1+$E$25))</f>
        <v>3749025.7209664849</v>
      </c>
      <c r="O46" s="2"/>
    </row>
    <row r="47" spans="1:21">
      <c r="A47" s="10"/>
      <c r="B47" s="48" t="s">
        <v>7</v>
      </c>
      <c r="C47" s="57">
        <v>1908</v>
      </c>
      <c r="D47" s="10"/>
      <c r="E47" s="48" t="s">
        <v>7</v>
      </c>
      <c r="F47" s="92">
        <f>I47/1000*$F$15</f>
        <v>1499.2633336607405</v>
      </c>
      <c r="G47" s="10"/>
      <c r="H47" s="48" t="s">
        <v>7</v>
      </c>
      <c r="I47" s="89">
        <f>C47/($F$26*(1+$F$25))</f>
        <v>3748158.334151851</v>
      </c>
      <c r="O47" s="2"/>
      <c r="Q47" s="2"/>
    </row>
    <row r="48" spans="1:21" ht="30" thickBot="1">
      <c r="A48" s="10"/>
      <c r="B48" s="49" t="s">
        <v>8</v>
      </c>
      <c r="C48" s="58">
        <v>1909</v>
      </c>
      <c r="D48" s="10"/>
      <c r="E48" s="49" t="s">
        <v>8</v>
      </c>
      <c r="F48" s="93">
        <f>I48/1000*$G$15</f>
        <v>1499.7544927820879</v>
      </c>
      <c r="G48" s="10"/>
      <c r="H48" s="49" t="s">
        <v>8</v>
      </c>
      <c r="I48" s="90">
        <f>C48/($G$26*(1+$G$25))</f>
        <v>3749386.2319552195</v>
      </c>
      <c r="M48" s="110"/>
      <c r="N48" s="113"/>
      <c r="O48" s="113"/>
      <c r="P48" s="113"/>
      <c r="Q48" s="113"/>
      <c r="R48" s="113"/>
      <c r="S48" s="113"/>
      <c r="T48" s="113"/>
      <c r="U48" s="113"/>
    </row>
    <row r="49" spans="1:20">
      <c r="C49" s="2"/>
      <c r="E49" s="2"/>
      <c r="M49" s="1"/>
      <c r="T49" s="1"/>
    </row>
    <row r="50" spans="1:20">
      <c r="M50" s="1"/>
    </row>
    <row r="51" spans="1:20">
      <c r="A51" s="38" t="s">
        <v>41</v>
      </c>
      <c r="B51" s="59">
        <f>SUM(C31:C36)+SUM(C37:C42)+SUM(C43:C48)</f>
        <v>96117</v>
      </c>
      <c r="O51" s="2"/>
      <c r="Q51" s="2"/>
    </row>
    <row r="52" spans="1:20">
      <c r="O52" s="2"/>
      <c r="Q52" s="2"/>
    </row>
    <row r="53" spans="1:20">
      <c r="A53" s="39" t="s">
        <v>42</v>
      </c>
      <c r="B53" s="60"/>
      <c r="C53" s="60"/>
      <c r="D53" s="60"/>
      <c r="E53" s="10"/>
      <c r="F53" s="10"/>
      <c r="O53" s="2"/>
      <c r="Q53" s="2"/>
    </row>
    <row r="54" spans="1:20">
      <c r="A54" s="61" t="s">
        <v>19</v>
      </c>
      <c r="B54" s="62"/>
      <c r="C54" s="62"/>
      <c r="D54" s="62"/>
      <c r="E54" s="62"/>
      <c r="F54" s="62"/>
      <c r="O54" s="2"/>
      <c r="Q54" s="2"/>
    </row>
    <row r="55" spans="1:20">
      <c r="A55" s="61" t="s">
        <v>20</v>
      </c>
      <c r="B55" s="62" t="s">
        <v>22</v>
      </c>
      <c r="C55" s="62"/>
      <c r="D55" s="62"/>
      <c r="E55" s="62"/>
      <c r="F55" s="62" t="s">
        <v>17</v>
      </c>
      <c r="O55" s="2"/>
      <c r="Q55" s="2"/>
    </row>
    <row r="56" spans="1:20">
      <c r="A56" s="62" t="s">
        <v>43</v>
      </c>
      <c r="B56" s="62">
        <v>4500000</v>
      </c>
      <c r="C56" s="45" t="s">
        <v>18</v>
      </c>
      <c r="D56" s="114">
        <f t="shared" ref="D56:D61" si="0">I31</f>
        <v>7500000</v>
      </c>
      <c r="E56" s="45" t="s">
        <v>18</v>
      </c>
      <c r="F56" s="62">
        <v>7500000</v>
      </c>
      <c r="O56" s="2"/>
      <c r="Q56" s="2"/>
    </row>
    <row r="57" spans="1:20">
      <c r="A57" s="62" t="s">
        <v>4</v>
      </c>
      <c r="B57" s="62">
        <v>4500000</v>
      </c>
      <c r="C57" s="45" t="s">
        <v>18</v>
      </c>
      <c r="D57" s="114">
        <f t="shared" si="0"/>
        <v>4500000</v>
      </c>
      <c r="E57" s="45" t="s">
        <v>18</v>
      </c>
      <c r="F57" s="62">
        <v>7500000</v>
      </c>
      <c r="M57" s="1"/>
    </row>
    <row r="58" spans="1:20">
      <c r="A58" s="62" t="s">
        <v>5</v>
      </c>
      <c r="B58" s="62">
        <v>4500000</v>
      </c>
      <c r="C58" s="45" t="s">
        <v>18</v>
      </c>
      <c r="D58" s="114">
        <f t="shared" si="0"/>
        <v>7500000</v>
      </c>
      <c r="E58" s="45" t="s">
        <v>18</v>
      </c>
      <c r="F58" s="62">
        <v>7500000</v>
      </c>
      <c r="O58" s="2"/>
      <c r="Q58" s="2"/>
    </row>
    <row r="59" spans="1:20">
      <c r="A59" s="62" t="s">
        <v>6</v>
      </c>
      <c r="B59" s="62">
        <v>750000</v>
      </c>
      <c r="C59" s="45" t="s">
        <v>18</v>
      </c>
      <c r="D59" s="114">
        <f t="shared" si="0"/>
        <v>1250000</v>
      </c>
      <c r="E59" s="45" t="s">
        <v>18</v>
      </c>
      <c r="F59" s="62">
        <v>1250000</v>
      </c>
      <c r="O59" s="2"/>
      <c r="Q59" s="2"/>
    </row>
    <row r="60" spans="1:20">
      <c r="A60" s="62" t="s">
        <v>7</v>
      </c>
      <c r="B60" s="62">
        <v>4500000</v>
      </c>
      <c r="C60" s="45" t="s">
        <v>18</v>
      </c>
      <c r="D60" s="114">
        <f t="shared" si="0"/>
        <v>7500000</v>
      </c>
      <c r="E60" s="45" t="s">
        <v>18</v>
      </c>
      <c r="F60" s="62">
        <v>7500000</v>
      </c>
      <c r="O60" s="2"/>
      <c r="Q60" s="2"/>
    </row>
    <row r="61" spans="1:20">
      <c r="A61" s="62" t="s">
        <v>8</v>
      </c>
      <c r="B61" s="62">
        <v>1500000</v>
      </c>
      <c r="C61" s="45" t="s">
        <v>18</v>
      </c>
      <c r="D61" s="114">
        <f t="shared" si="0"/>
        <v>2500000</v>
      </c>
      <c r="E61" s="45" t="s">
        <v>18</v>
      </c>
      <c r="F61" s="62">
        <v>2500000</v>
      </c>
      <c r="O61" s="2"/>
      <c r="Q61" s="2"/>
    </row>
    <row r="62" spans="1:20">
      <c r="A62" s="61" t="s">
        <v>23</v>
      </c>
      <c r="B62" s="62" t="s">
        <v>22</v>
      </c>
      <c r="C62" s="62"/>
      <c r="D62" s="2" t="s">
        <v>21</v>
      </c>
      <c r="E62" s="62"/>
      <c r="F62" s="62" t="s">
        <v>17</v>
      </c>
      <c r="O62" s="2"/>
      <c r="Q62" s="2"/>
    </row>
    <row r="63" spans="1:20">
      <c r="A63" s="62" t="s">
        <v>3</v>
      </c>
      <c r="B63" s="62">
        <v>2625000</v>
      </c>
      <c r="C63" s="45" t="s">
        <v>18</v>
      </c>
      <c r="D63" s="114">
        <f t="shared" ref="D63:D68" si="1">I37</f>
        <v>2625060.4432198675</v>
      </c>
      <c r="E63" s="45" t="s">
        <v>18</v>
      </c>
      <c r="F63" s="62">
        <v>4375000</v>
      </c>
      <c r="O63" s="2"/>
      <c r="Q63" s="2"/>
    </row>
    <row r="64" spans="1:20">
      <c r="A64" s="62" t="s">
        <v>4</v>
      </c>
      <c r="B64" s="62">
        <v>2775000</v>
      </c>
      <c r="C64" s="45" t="s">
        <v>18</v>
      </c>
      <c r="D64" s="114">
        <f t="shared" si="1"/>
        <v>2775406.9053958226</v>
      </c>
      <c r="E64" s="45" t="s">
        <v>18</v>
      </c>
      <c r="F64" s="62">
        <v>4625000</v>
      </c>
      <c r="M64" s="1"/>
    </row>
    <row r="65" spans="1:17">
      <c r="A65" s="62" t="s">
        <v>5</v>
      </c>
      <c r="B65" s="62">
        <v>2775000</v>
      </c>
      <c r="C65" s="45" t="s">
        <v>18</v>
      </c>
      <c r="D65" s="114">
        <f t="shared" si="1"/>
        <v>2775117.855038303</v>
      </c>
      <c r="E65" s="45" t="s">
        <v>18</v>
      </c>
      <c r="F65" s="62">
        <v>4625000</v>
      </c>
      <c r="O65" s="2"/>
      <c r="Q65" s="2"/>
    </row>
    <row r="66" spans="1:17">
      <c r="A66" s="62" t="s">
        <v>6</v>
      </c>
      <c r="B66" s="62">
        <v>525000</v>
      </c>
      <c r="C66" s="45" t="s">
        <v>18</v>
      </c>
      <c r="D66" s="114">
        <f t="shared" si="1"/>
        <v>874869.54568873276</v>
      </c>
      <c r="E66" s="45" t="s">
        <v>18</v>
      </c>
      <c r="F66" s="62">
        <v>875000</v>
      </c>
      <c r="O66" s="2"/>
      <c r="Q66" s="2"/>
    </row>
    <row r="67" spans="1:17">
      <c r="A67" s="62" t="s">
        <v>7</v>
      </c>
      <c r="B67" s="62">
        <v>2775000</v>
      </c>
      <c r="C67" s="45" t="s">
        <v>18</v>
      </c>
      <c r="D67" s="114">
        <f t="shared" si="1"/>
        <v>3966129.7187571623</v>
      </c>
      <c r="E67" s="45" t="s">
        <v>18</v>
      </c>
      <c r="F67" s="62">
        <v>4625000</v>
      </c>
      <c r="O67" s="2"/>
      <c r="Q67" s="2"/>
    </row>
    <row r="68" spans="1:17">
      <c r="A68" s="62" t="s">
        <v>8</v>
      </c>
      <c r="B68" s="62">
        <v>1012500</v>
      </c>
      <c r="C68" s="45" t="s">
        <v>18</v>
      </c>
      <c r="D68" s="114">
        <f t="shared" si="1"/>
        <v>1012645.0658825841</v>
      </c>
      <c r="E68" s="45" t="s">
        <v>18</v>
      </c>
      <c r="F68" s="62">
        <v>1687500</v>
      </c>
      <c r="O68" s="2"/>
      <c r="Q68" s="2"/>
    </row>
    <row r="69" spans="1:17">
      <c r="A69" s="61" t="s">
        <v>24</v>
      </c>
      <c r="B69" s="62" t="s">
        <v>22</v>
      </c>
      <c r="C69" s="62"/>
      <c r="D69" s="2" t="s">
        <v>21</v>
      </c>
      <c r="E69" s="62"/>
      <c r="F69" s="62" t="s">
        <v>17</v>
      </c>
      <c r="O69" s="2"/>
      <c r="Q69" s="2"/>
    </row>
    <row r="70" spans="1:17">
      <c r="A70" s="62" t="s">
        <v>3</v>
      </c>
      <c r="B70" s="62">
        <v>2250000</v>
      </c>
      <c r="C70" s="45" t="s">
        <v>18</v>
      </c>
      <c r="D70" s="114">
        <f>I43</f>
        <v>3617104.7469595918</v>
      </c>
      <c r="E70" s="45" t="s">
        <v>18</v>
      </c>
      <c r="F70" s="62">
        <v>3750000</v>
      </c>
      <c r="O70" s="2"/>
      <c r="Q70" s="2"/>
    </row>
    <row r="71" spans="1:17">
      <c r="A71" s="62" t="s">
        <v>4</v>
      </c>
      <c r="B71" s="62">
        <v>0</v>
      </c>
      <c r="C71" s="45"/>
      <c r="D71" s="114">
        <v>0</v>
      </c>
      <c r="E71" s="45"/>
      <c r="F71" s="62">
        <v>0</v>
      </c>
    </row>
    <row r="72" spans="1:17">
      <c r="A72" s="62" t="s">
        <v>5</v>
      </c>
      <c r="B72" s="62">
        <v>2250000</v>
      </c>
      <c r="C72" s="45" t="s">
        <v>18</v>
      </c>
      <c r="D72" s="114">
        <f>I45</f>
        <v>3749754.4686702024</v>
      </c>
      <c r="E72" s="45" t="s">
        <v>18</v>
      </c>
      <c r="F72" s="62">
        <v>3750000</v>
      </c>
    </row>
    <row r="73" spans="1:17">
      <c r="A73" s="62" t="s">
        <v>6</v>
      </c>
      <c r="B73" s="62">
        <v>2250000</v>
      </c>
      <c r="C73" s="45" t="s">
        <v>18</v>
      </c>
      <c r="D73" s="114">
        <f>I46</f>
        <v>3749025.7209664849</v>
      </c>
      <c r="E73" s="45" t="s">
        <v>18</v>
      </c>
      <c r="F73" s="62">
        <v>3750000</v>
      </c>
    </row>
    <row r="74" spans="1:17">
      <c r="A74" s="62" t="s">
        <v>7</v>
      </c>
      <c r="B74" s="62">
        <v>2250000</v>
      </c>
      <c r="C74" s="45" t="s">
        <v>18</v>
      </c>
      <c r="D74" s="114">
        <f>I47</f>
        <v>3748158.334151851</v>
      </c>
      <c r="E74" s="45" t="s">
        <v>18</v>
      </c>
      <c r="F74" s="62">
        <v>3750000</v>
      </c>
    </row>
    <row r="75" spans="1:17">
      <c r="A75" s="62" t="s">
        <v>8</v>
      </c>
      <c r="B75" s="62">
        <v>2250000</v>
      </c>
      <c r="C75" s="45" t="s">
        <v>18</v>
      </c>
      <c r="D75" s="114">
        <f>I48</f>
        <v>3749386.2319552195</v>
      </c>
      <c r="E75" s="45" t="s">
        <v>18</v>
      </c>
      <c r="F75" s="62">
        <v>3750000</v>
      </c>
    </row>
    <row r="76" spans="1:17">
      <c r="A76" s="10"/>
      <c r="B76" s="10"/>
      <c r="C76" s="10"/>
      <c r="D76" s="10"/>
      <c r="E76" s="10"/>
      <c r="F76" s="10"/>
    </row>
    <row r="77" spans="1:17">
      <c r="A77" s="61" t="s">
        <v>48</v>
      </c>
      <c r="B77" s="95">
        <f>SUM(F31:F36,F37:F42,F43:F48)</f>
        <v>86449.740584877218</v>
      </c>
      <c r="C77" s="63" t="s">
        <v>18</v>
      </c>
      <c r="D77" s="96">
        <f>95000*0.91</f>
        <v>86450</v>
      </c>
      <c r="E77" s="10"/>
      <c r="F7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5296-FA5E-8B43-BA4F-9D52C51ACA9C}">
  <dimension ref="A1:H65"/>
  <sheetViews>
    <sheetView showGridLines="0" topLeftCell="A25" zoomScale="92" zoomScaleNormal="140" workbookViewId="0">
      <selection activeCell="A2" sqref="A2"/>
    </sheetView>
  </sheetViews>
  <sheetFormatPr baseColWidth="10" defaultColWidth="8.83203125" defaultRowHeight="15"/>
  <cols>
    <col min="1" max="1" width="2.33203125" customWidth="1"/>
    <col min="2" max="2" width="6.33203125" bestFit="1" customWidth="1"/>
    <col min="3" max="3" width="19.83203125" bestFit="1" customWidth="1"/>
    <col min="4" max="4" width="12" bestFit="1" customWidth="1"/>
    <col min="5" max="5" width="12.6640625" bestFit="1" customWidth="1"/>
    <col min="6" max="8" width="12" bestFit="1" customWidth="1"/>
  </cols>
  <sheetData>
    <row r="1" spans="1:8">
      <c r="A1" s="1" t="s">
        <v>50</v>
      </c>
    </row>
    <row r="2" spans="1:8">
      <c r="A2" s="1" t="s">
        <v>135</v>
      </c>
    </row>
    <row r="3" spans="1:8">
      <c r="A3" s="1" t="s">
        <v>51</v>
      </c>
    </row>
    <row r="6" spans="1:8" ht="16" thickBot="1">
      <c r="A6" t="s">
        <v>52</v>
      </c>
    </row>
    <row r="7" spans="1:8">
      <c r="B7" s="106"/>
      <c r="C7" s="106"/>
      <c r="D7" s="106" t="s">
        <v>53</v>
      </c>
      <c r="E7" s="106" t="s">
        <v>54</v>
      </c>
      <c r="F7" s="106" t="s">
        <v>55</v>
      </c>
      <c r="G7" s="106" t="s">
        <v>56</v>
      </c>
      <c r="H7" s="106" t="s">
        <v>56</v>
      </c>
    </row>
    <row r="8" spans="1:8" ht="16" thickBot="1">
      <c r="B8" s="107" t="s">
        <v>57</v>
      </c>
      <c r="C8" s="107" t="s">
        <v>58</v>
      </c>
      <c r="D8" s="107" t="s">
        <v>59</v>
      </c>
      <c r="E8" s="107" t="s">
        <v>60</v>
      </c>
      <c r="F8" s="107" t="s">
        <v>61</v>
      </c>
      <c r="G8" s="107" t="s">
        <v>62</v>
      </c>
      <c r="H8" s="107" t="s">
        <v>63</v>
      </c>
    </row>
    <row r="9" spans="1:8">
      <c r="B9" s="108" t="s">
        <v>64</v>
      </c>
      <c r="C9" s="108" t="s">
        <v>65</v>
      </c>
      <c r="D9" s="108">
        <v>3975.0000000000009</v>
      </c>
      <c r="E9" s="108">
        <v>0</v>
      </c>
      <c r="F9" s="108">
        <v>1.6981132075471697</v>
      </c>
      <c r="G9" s="108">
        <v>1E+30</v>
      </c>
      <c r="H9" s="108">
        <v>0.4287937270276902</v>
      </c>
    </row>
    <row r="10" spans="1:8">
      <c r="B10" s="108" t="s">
        <v>66</v>
      </c>
      <c r="C10" s="108" t="s">
        <v>67</v>
      </c>
      <c r="D10" s="108">
        <v>3960.0000000011805</v>
      </c>
      <c r="E10" s="108">
        <v>0</v>
      </c>
      <c r="F10" s="108">
        <v>0.90909090909090939</v>
      </c>
      <c r="G10" s="108">
        <v>0.36022857142857018</v>
      </c>
      <c r="H10" s="108">
        <v>1E+30</v>
      </c>
    </row>
    <row r="11" spans="1:8">
      <c r="B11" s="108" t="s">
        <v>68</v>
      </c>
      <c r="C11" s="108" t="s">
        <v>69</v>
      </c>
      <c r="D11" s="108">
        <v>4500</v>
      </c>
      <c r="E11" s="108">
        <v>0</v>
      </c>
      <c r="F11" s="108">
        <v>1.833333333333333</v>
      </c>
      <c r="G11" s="108">
        <v>1E+30</v>
      </c>
      <c r="H11" s="108">
        <v>0.56401385281385341</v>
      </c>
    </row>
    <row r="12" spans="1:8">
      <c r="B12" s="108" t="s">
        <v>70</v>
      </c>
      <c r="C12" s="108" t="s">
        <v>71</v>
      </c>
      <c r="D12" s="108">
        <v>712.5</v>
      </c>
      <c r="E12" s="108">
        <v>0</v>
      </c>
      <c r="F12" s="108">
        <v>2.1052631578947363</v>
      </c>
      <c r="G12" s="108">
        <v>1E+30</v>
      </c>
      <c r="H12" s="108">
        <v>0.83594367737525688</v>
      </c>
    </row>
    <row r="13" spans="1:8">
      <c r="B13" s="108" t="s">
        <v>72</v>
      </c>
      <c r="C13" s="108" t="s">
        <v>73</v>
      </c>
      <c r="D13" s="108">
        <v>4200.0000000000009</v>
      </c>
      <c r="E13" s="108">
        <v>0</v>
      </c>
      <c r="F13" s="108">
        <v>1.9642857142857135</v>
      </c>
      <c r="G13" s="108">
        <v>1E+30</v>
      </c>
      <c r="H13" s="108">
        <v>0.69496623376623401</v>
      </c>
    </row>
    <row r="14" spans="1:8">
      <c r="B14" s="108" t="s">
        <v>74</v>
      </c>
      <c r="C14" s="108" t="s">
        <v>75</v>
      </c>
      <c r="D14" s="108">
        <v>1775</v>
      </c>
      <c r="E14" s="108">
        <v>0</v>
      </c>
      <c r="F14" s="108">
        <v>1.6901408450704221</v>
      </c>
      <c r="G14" s="108">
        <v>1E+30</v>
      </c>
      <c r="H14" s="108">
        <v>0.4208213645509426</v>
      </c>
    </row>
    <row r="15" spans="1:8">
      <c r="B15" s="108" t="s">
        <v>76</v>
      </c>
      <c r="C15" s="108" t="s">
        <v>65</v>
      </c>
      <c r="D15" s="108">
        <v>11576.24999999186</v>
      </c>
      <c r="E15" s="108">
        <v>0</v>
      </c>
      <c r="F15" s="108">
        <v>0.99416780045351416</v>
      </c>
      <c r="G15" s="108">
        <v>0.2751516800659653</v>
      </c>
      <c r="H15" s="108">
        <v>1E+30</v>
      </c>
    </row>
    <row r="16" spans="1:8">
      <c r="B16" s="108" t="s">
        <v>77</v>
      </c>
      <c r="C16" s="108" t="s">
        <v>67</v>
      </c>
      <c r="D16" s="108">
        <v>14568.749999998305</v>
      </c>
      <c r="E16" s="108">
        <v>0</v>
      </c>
      <c r="F16" s="108">
        <v>0.44856571428571534</v>
      </c>
      <c r="G16" s="108">
        <v>0.82075376623376417</v>
      </c>
      <c r="H16" s="108">
        <v>1E+30</v>
      </c>
    </row>
    <row r="17" spans="1:8">
      <c r="B17" s="108" t="s">
        <v>78</v>
      </c>
      <c r="C17" s="108" t="s">
        <v>69</v>
      </c>
      <c r="D17" s="108">
        <v>8935.4999999951742</v>
      </c>
      <c r="E17" s="108">
        <v>0</v>
      </c>
      <c r="F17" s="108">
        <v>1.011875776397515</v>
      </c>
      <c r="G17" s="108">
        <v>0.25744370412196455</v>
      </c>
      <c r="H17" s="108">
        <v>1E+30</v>
      </c>
    </row>
    <row r="18" spans="1:8">
      <c r="B18" s="108" t="s">
        <v>79</v>
      </c>
      <c r="C18" s="108" t="s">
        <v>71</v>
      </c>
      <c r="D18" s="108">
        <v>3858.75</v>
      </c>
      <c r="E18" s="108">
        <v>0</v>
      </c>
      <c r="F18" s="108">
        <v>1.3731882086167797</v>
      </c>
      <c r="G18" s="108">
        <v>1E+30</v>
      </c>
      <c r="H18" s="108">
        <v>0.1038687280973002</v>
      </c>
    </row>
    <row r="19" spans="1:8">
      <c r="B19" s="108" t="s">
        <v>80</v>
      </c>
      <c r="C19" s="108" t="s">
        <v>73</v>
      </c>
      <c r="D19" s="108">
        <v>15218.25000001505</v>
      </c>
      <c r="E19" s="108">
        <v>0</v>
      </c>
      <c r="F19" s="108">
        <v>1.2693194805194796</v>
      </c>
      <c r="G19" s="108">
        <v>3.305519480521827E-3</v>
      </c>
      <c r="H19" s="108">
        <v>0.25744370412196455</v>
      </c>
    </row>
    <row r="20" spans="1:8">
      <c r="B20" s="108" t="s">
        <v>81</v>
      </c>
      <c r="C20" s="108" t="s">
        <v>75</v>
      </c>
      <c r="D20" s="108">
        <v>5669.9999999984157</v>
      </c>
      <c r="E20" s="108">
        <v>0</v>
      </c>
      <c r="F20" s="108">
        <v>0.61825357142857129</v>
      </c>
      <c r="G20" s="108">
        <v>0.65106590909090811</v>
      </c>
      <c r="H20" s="108">
        <v>1E+30</v>
      </c>
    </row>
    <row r="21" spans="1:8">
      <c r="B21" s="108" t="s">
        <v>82</v>
      </c>
      <c r="C21" s="108" t="s">
        <v>65</v>
      </c>
      <c r="D21" s="108">
        <v>1500</v>
      </c>
      <c r="E21" s="108">
        <v>0</v>
      </c>
      <c r="F21" s="108">
        <v>1.2744999999999997</v>
      </c>
      <c r="G21" s="108">
        <v>1E+30</v>
      </c>
      <c r="H21" s="108">
        <v>5.180519480520179E-3</v>
      </c>
    </row>
    <row r="22" spans="1:8">
      <c r="B22" s="108" t="s">
        <v>83</v>
      </c>
      <c r="C22" s="108" t="s">
        <v>67</v>
      </c>
      <c r="D22" s="108">
        <v>0</v>
      </c>
      <c r="E22" s="108">
        <v>-1.2693194805194794</v>
      </c>
      <c r="F22" s="108">
        <v>0</v>
      </c>
      <c r="G22" s="108">
        <v>1.2693194805194794</v>
      </c>
      <c r="H22" s="108">
        <v>1E+30</v>
      </c>
    </row>
    <row r="23" spans="1:8">
      <c r="B23" s="108" t="s">
        <v>84</v>
      </c>
      <c r="C23" s="108" t="s">
        <v>69</v>
      </c>
      <c r="D23" s="108">
        <v>1500</v>
      </c>
      <c r="E23" s="108">
        <v>0</v>
      </c>
      <c r="F23" s="108">
        <v>1.272750000000002</v>
      </c>
      <c r="G23" s="108">
        <v>1E+30</v>
      </c>
      <c r="H23" s="108">
        <v>3.4305194805224403E-3</v>
      </c>
    </row>
    <row r="24" spans="1:8">
      <c r="B24" s="108" t="s">
        <v>85</v>
      </c>
      <c r="C24" s="108" t="s">
        <v>71</v>
      </c>
      <c r="D24" s="108">
        <v>1500</v>
      </c>
      <c r="E24" s="108">
        <v>0</v>
      </c>
      <c r="F24" s="108">
        <v>1.2829999999999977</v>
      </c>
      <c r="G24" s="108">
        <v>1E+30</v>
      </c>
      <c r="H24" s="108">
        <v>1.3680519480518216E-2</v>
      </c>
    </row>
    <row r="25" spans="1:8">
      <c r="B25" s="108" t="s">
        <v>86</v>
      </c>
      <c r="C25" s="108" t="s">
        <v>73</v>
      </c>
      <c r="D25" s="108">
        <v>1500</v>
      </c>
      <c r="E25" s="108">
        <v>0</v>
      </c>
      <c r="F25" s="108">
        <v>1.2726250000000014</v>
      </c>
      <c r="G25" s="108">
        <v>1E+30</v>
      </c>
      <c r="H25" s="108">
        <v>3.3055194805218274E-3</v>
      </c>
    </row>
    <row r="26" spans="1:8" ht="16" thickBot="1">
      <c r="B26" s="109" t="s">
        <v>87</v>
      </c>
      <c r="C26" s="109" t="s">
        <v>75</v>
      </c>
      <c r="D26" s="109">
        <v>1500</v>
      </c>
      <c r="E26" s="109">
        <v>0</v>
      </c>
      <c r="F26" s="109">
        <v>1.2728749999999991</v>
      </c>
      <c r="G26" s="109">
        <v>1E+30</v>
      </c>
      <c r="H26" s="109">
        <v>3.5555194805195296E-3</v>
      </c>
    </row>
    <row r="28" spans="1:8" ht="16" thickBot="1">
      <c r="A28" t="s">
        <v>16</v>
      </c>
    </row>
    <row r="29" spans="1:8">
      <c r="B29" s="106"/>
      <c r="C29" s="106"/>
      <c r="D29" s="106" t="s">
        <v>53</v>
      </c>
      <c r="E29" s="106" t="s">
        <v>88</v>
      </c>
      <c r="F29" s="106" t="s">
        <v>89</v>
      </c>
      <c r="G29" s="106" t="s">
        <v>56</v>
      </c>
      <c r="H29" s="106" t="s">
        <v>56</v>
      </c>
    </row>
    <row r="30" spans="1:8" ht="16" thickBot="1">
      <c r="B30" s="107" t="s">
        <v>57</v>
      </c>
      <c r="C30" s="107" t="s">
        <v>58</v>
      </c>
      <c r="D30" s="107" t="s">
        <v>59</v>
      </c>
      <c r="E30" s="107" t="s">
        <v>90</v>
      </c>
      <c r="F30" s="107" t="s">
        <v>91</v>
      </c>
      <c r="G30" s="107" t="s">
        <v>62</v>
      </c>
      <c r="H30" s="107" t="s">
        <v>63</v>
      </c>
    </row>
    <row r="31" spans="1:8">
      <c r="B31" s="108" t="s">
        <v>92</v>
      </c>
      <c r="C31" s="108" t="s">
        <v>93</v>
      </c>
      <c r="D31" s="108">
        <v>4500000</v>
      </c>
      <c r="E31" s="108">
        <v>0</v>
      </c>
      <c r="F31" s="108">
        <v>0</v>
      </c>
      <c r="G31" s="108">
        <v>1E+30</v>
      </c>
      <c r="H31" s="108">
        <v>2999999.999998814</v>
      </c>
    </row>
    <row r="32" spans="1:8">
      <c r="B32" s="108" t="s">
        <v>94</v>
      </c>
      <c r="C32" s="108" t="s">
        <v>95</v>
      </c>
      <c r="D32" s="108">
        <v>4500000</v>
      </c>
      <c r="E32" s="108">
        <v>3.1700114285723626E-4</v>
      </c>
      <c r="F32" s="108">
        <v>0</v>
      </c>
      <c r="G32" s="108">
        <v>2940909.0908911102</v>
      </c>
      <c r="H32" s="108">
        <v>2999999.9999977634</v>
      </c>
    </row>
    <row r="33" spans="2:8">
      <c r="B33" s="108" t="s">
        <v>96</v>
      </c>
      <c r="C33" s="108" t="s">
        <v>97</v>
      </c>
      <c r="D33" s="108">
        <v>4500000</v>
      </c>
      <c r="E33" s="108">
        <v>0</v>
      </c>
      <c r="F33" s="108">
        <v>0</v>
      </c>
      <c r="G33" s="108">
        <v>1E+30</v>
      </c>
      <c r="H33" s="108">
        <v>3000000.000001397</v>
      </c>
    </row>
    <row r="34" spans="2:8">
      <c r="B34" s="108" t="s">
        <v>98</v>
      </c>
      <c r="C34" s="108" t="s">
        <v>99</v>
      </c>
      <c r="D34" s="108">
        <v>750000</v>
      </c>
      <c r="E34" s="108">
        <v>0</v>
      </c>
      <c r="F34" s="108">
        <v>0</v>
      </c>
      <c r="G34" s="108">
        <v>1E+30</v>
      </c>
      <c r="H34" s="108">
        <v>499999.99999997532</v>
      </c>
    </row>
    <row r="35" spans="2:8">
      <c r="B35" s="108" t="s">
        <v>100</v>
      </c>
      <c r="C35" s="108" t="s">
        <v>101</v>
      </c>
      <c r="D35" s="108">
        <v>4500000</v>
      </c>
      <c r="E35" s="108">
        <v>0</v>
      </c>
      <c r="F35" s="108">
        <v>0</v>
      </c>
      <c r="G35" s="108">
        <v>1E+30</v>
      </c>
      <c r="H35" s="108">
        <v>3000000.000001119</v>
      </c>
    </row>
    <row r="36" spans="2:8">
      <c r="B36" s="108" t="s">
        <v>102</v>
      </c>
      <c r="C36" s="108" t="s">
        <v>103</v>
      </c>
      <c r="D36" s="108">
        <v>1500000</v>
      </c>
      <c r="E36" s="108">
        <v>0</v>
      </c>
      <c r="F36" s="108">
        <v>0</v>
      </c>
      <c r="G36" s="108">
        <v>1E+30</v>
      </c>
      <c r="H36" s="108">
        <v>999999.99999997648</v>
      </c>
    </row>
    <row r="37" spans="2:8">
      <c r="B37" s="108" t="s">
        <v>104</v>
      </c>
      <c r="C37" s="108" t="s">
        <v>22</v>
      </c>
      <c r="D37" s="108">
        <v>2625000</v>
      </c>
      <c r="E37" s="108">
        <v>1.2134189090900536E-3</v>
      </c>
      <c r="F37" s="108">
        <v>0</v>
      </c>
      <c r="G37" s="108">
        <v>586848.07255935785</v>
      </c>
      <c r="H37" s="108">
        <v>1028231.2925190562</v>
      </c>
    </row>
    <row r="38" spans="2:8">
      <c r="B38" s="108" t="s">
        <v>105</v>
      </c>
      <c r="C38" s="108" t="s">
        <v>22</v>
      </c>
      <c r="D38" s="108">
        <v>2775000</v>
      </c>
      <c r="E38" s="108">
        <v>4.30895727272676E-3</v>
      </c>
      <c r="F38" s="108">
        <v>0</v>
      </c>
      <c r="G38" s="108">
        <v>492952.38094957132</v>
      </c>
      <c r="H38" s="108">
        <v>863714.28571550047</v>
      </c>
    </row>
    <row r="39" spans="2:8">
      <c r="B39" s="108" t="s">
        <v>106</v>
      </c>
      <c r="C39" s="108" t="s">
        <v>22</v>
      </c>
      <c r="D39" s="108">
        <v>2775000</v>
      </c>
      <c r="E39" s="108">
        <v>8.2896872727227801E-4</v>
      </c>
      <c r="F39" s="108">
        <v>0</v>
      </c>
      <c r="G39" s="108">
        <v>803726.70807029388</v>
      </c>
      <c r="H39" s="108">
        <v>1408229.8136671737</v>
      </c>
    </row>
    <row r="40" spans="2:8">
      <c r="B40" s="108" t="s">
        <v>107</v>
      </c>
      <c r="C40" s="108" t="s">
        <v>22</v>
      </c>
      <c r="D40" s="108">
        <v>525000</v>
      </c>
      <c r="E40" s="108">
        <v>0</v>
      </c>
      <c r="F40" s="108">
        <v>0</v>
      </c>
      <c r="G40" s="108">
        <v>1E+30</v>
      </c>
      <c r="H40" s="108">
        <v>350000.00000016612</v>
      </c>
    </row>
    <row r="41" spans="2:8">
      <c r="B41" s="108" t="s">
        <v>108</v>
      </c>
      <c r="C41" s="108" t="s">
        <v>22</v>
      </c>
      <c r="D41" s="108">
        <v>2775000</v>
      </c>
      <c r="E41" s="108">
        <v>0</v>
      </c>
      <c r="F41" s="108">
        <v>0</v>
      </c>
      <c r="G41" s="108">
        <v>1E+30</v>
      </c>
      <c r="H41" s="108">
        <v>1177792.2077927126</v>
      </c>
    </row>
    <row r="42" spans="2:8">
      <c r="B42" s="108" t="s">
        <v>109</v>
      </c>
      <c r="C42" s="108" t="s">
        <v>22</v>
      </c>
      <c r="D42" s="108">
        <v>1012500</v>
      </c>
      <c r="E42" s="108">
        <v>3.6459690909080669E-3</v>
      </c>
      <c r="F42" s="108">
        <v>0</v>
      </c>
      <c r="G42" s="108">
        <v>462142.85714029847</v>
      </c>
      <c r="H42" s="108">
        <v>675000.00000047148</v>
      </c>
    </row>
    <row r="43" spans="2:8">
      <c r="B43" s="108" t="s">
        <v>110</v>
      </c>
      <c r="C43" s="108" t="s">
        <v>22</v>
      </c>
      <c r="D43" s="108">
        <v>2250000</v>
      </c>
      <c r="E43" s="108">
        <v>0</v>
      </c>
      <c r="F43" s="108">
        <v>0</v>
      </c>
      <c r="G43" s="108">
        <v>1E+30</v>
      </c>
      <c r="H43" s="108">
        <v>1500000</v>
      </c>
    </row>
    <row r="44" spans="2:8">
      <c r="B44" s="108" t="s">
        <v>111</v>
      </c>
      <c r="C44" s="108" t="s">
        <v>22</v>
      </c>
      <c r="D44" s="108">
        <v>2250000</v>
      </c>
      <c r="E44" s="108">
        <v>0</v>
      </c>
      <c r="F44" s="108">
        <v>0</v>
      </c>
      <c r="G44" s="108">
        <v>1E+30</v>
      </c>
      <c r="H44" s="108">
        <v>1500000</v>
      </c>
    </row>
    <row r="45" spans="2:8">
      <c r="B45" s="108" t="s">
        <v>112</v>
      </c>
      <c r="C45" s="108" t="s">
        <v>22</v>
      </c>
      <c r="D45" s="108">
        <v>2250000</v>
      </c>
      <c r="E45" s="108">
        <v>0</v>
      </c>
      <c r="F45" s="108">
        <v>0</v>
      </c>
      <c r="G45" s="108">
        <v>1E+30</v>
      </c>
      <c r="H45" s="108">
        <v>1500000</v>
      </c>
    </row>
    <row r="46" spans="2:8">
      <c r="B46" s="108" t="s">
        <v>113</v>
      </c>
      <c r="C46" s="108" t="s">
        <v>22</v>
      </c>
      <c r="D46" s="108">
        <v>2250000</v>
      </c>
      <c r="E46" s="108">
        <v>0</v>
      </c>
      <c r="F46" s="108">
        <v>0</v>
      </c>
      <c r="G46" s="108">
        <v>1E+30</v>
      </c>
      <c r="H46" s="108">
        <v>1500000</v>
      </c>
    </row>
    <row r="47" spans="2:8">
      <c r="B47" s="108" t="s">
        <v>114</v>
      </c>
      <c r="C47" s="108" t="s">
        <v>22</v>
      </c>
      <c r="D47" s="108">
        <v>2250000</v>
      </c>
      <c r="E47" s="108">
        <v>0</v>
      </c>
      <c r="F47" s="108">
        <v>0</v>
      </c>
      <c r="G47" s="108">
        <v>1E+30</v>
      </c>
      <c r="H47" s="108">
        <v>1500000</v>
      </c>
    </row>
    <row r="48" spans="2:8">
      <c r="B48" s="108" t="s">
        <v>115</v>
      </c>
      <c r="C48" s="108" t="s">
        <v>116</v>
      </c>
      <c r="D48" s="108">
        <v>7500000.0000000009</v>
      </c>
      <c r="E48" s="108">
        <v>2.2726067532467589E-4</v>
      </c>
      <c r="F48" s="108">
        <v>7500000</v>
      </c>
      <c r="G48" s="108">
        <v>8555660.3773695249</v>
      </c>
      <c r="H48" s="108">
        <v>2999999.999999288</v>
      </c>
    </row>
    <row r="49" spans="2:8">
      <c r="B49" s="108" t="s">
        <v>117</v>
      </c>
      <c r="C49" s="108" t="s">
        <v>116</v>
      </c>
      <c r="D49" s="108">
        <v>4500000.0000013411</v>
      </c>
      <c r="E49" s="108">
        <v>0</v>
      </c>
      <c r="F49" s="108">
        <v>7500000</v>
      </c>
      <c r="G49" s="108">
        <v>1E+30</v>
      </c>
      <c r="H49" s="108">
        <v>2999999.999998658</v>
      </c>
    </row>
    <row r="50" spans="2:8">
      <c r="B50" s="108" t="s">
        <v>118</v>
      </c>
      <c r="C50" s="108" t="s">
        <v>116</v>
      </c>
      <c r="D50" s="108">
        <v>7500000</v>
      </c>
      <c r="E50" s="108">
        <v>3.384083116883121E-4</v>
      </c>
      <c r="F50" s="108">
        <v>7500000</v>
      </c>
      <c r="G50" s="108">
        <v>7557500.0000097482</v>
      </c>
      <c r="H50" s="108">
        <v>3000000.0000008382</v>
      </c>
    </row>
    <row r="51" spans="2:8">
      <c r="B51" s="108" t="s">
        <v>119</v>
      </c>
      <c r="C51" s="108" t="s">
        <v>116</v>
      </c>
      <c r="D51" s="108">
        <v>1250000</v>
      </c>
      <c r="E51" s="108">
        <v>4.7648789610389643E-4</v>
      </c>
      <c r="F51" s="108">
        <v>1250000</v>
      </c>
      <c r="G51" s="108">
        <v>7955263.1579049984</v>
      </c>
      <c r="H51" s="108">
        <v>499999.99999998522</v>
      </c>
    </row>
    <row r="52" spans="2:8">
      <c r="B52" s="108" t="s">
        <v>120</v>
      </c>
      <c r="C52" s="108" t="s">
        <v>116</v>
      </c>
      <c r="D52" s="108">
        <v>7500000.0000000009</v>
      </c>
      <c r="E52" s="108">
        <v>3.8918109090909118E-4</v>
      </c>
      <c r="F52" s="108">
        <v>7500000</v>
      </c>
      <c r="G52" s="108">
        <v>8097321.428581873</v>
      </c>
      <c r="H52" s="108">
        <v>3000000.0000006715</v>
      </c>
    </row>
    <row r="53" spans="2:8">
      <c r="B53" s="108" t="s">
        <v>121</v>
      </c>
      <c r="C53" s="108" t="s">
        <v>116</v>
      </c>
      <c r="D53" s="108">
        <v>2500000</v>
      </c>
      <c r="E53" s="108">
        <v>2.9878316883116926E-4</v>
      </c>
      <c r="F53" s="108">
        <v>2500000</v>
      </c>
      <c r="G53" s="108">
        <v>6386619.7183180982</v>
      </c>
      <c r="H53" s="108">
        <v>999999.9999999858</v>
      </c>
    </row>
    <row r="54" spans="2:8">
      <c r="B54" s="108" t="s">
        <v>122</v>
      </c>
      <c r="C54" s="108" t="s">
        <v>116</v>
      </c>
      <c r="D54" s="108">
        <v>2624999.9999981541</v>
      </c>
      <c r="E54" s="108">
        <v>0</v>
      </c>
      <c r="F54" s="108">
        <v>4375000</v>
      </c>
      <c r="G54" s="108">
        <v>1E+30</v>
      </c>
      <c r="H54" s="108">
        <v>1750000.0000018459</v>
      </c>
    </row>
    <row r="55" spans="2:8">
      <c r="B55" s="108" t="s">
        <v>123</v>
      </c>
      <c r="C55" s="108" t="s">
        <v>116</v>
      </c>
      <c r="D55" s="108">
        <v>2774999.9999996773</v>
      </c>
      <c r="E55" s="108">
        <v>0</v>
      </c>
      <c r="F55" s="108">
        <v>4625000</v>
      </c>
      <c r="G55" s="108">
        <v>1E+30</v>
      </c>
      <c r="H55" s="108">
        <v>1850000.0000003227</v>
      </c>
    </row>
    <row r="56" spans="2:8">
      <c r="B56" s="108" t="s">
        <v>124</v>
      </c>
      <c r="C56" s="108" t="s">
        <v>116</v>
      </c>
      <c r="D56" s="108">
        <v>2774999.999998501</v>
      </c>
      <c r="E56" s="108">
        <v>0</v>
      </c>
      <c r="F56" s="108">
        <v>4625000</v>
      </c>
      <c r="G56" s="108">
        <v>1E+30</v>
      </c>
      <c r="H56" s="108">
        <v>1850000.0000014985</v>
      </c>
    </row>
    <row r="57" spans="2:8">
      <c r="B57" s="108" t="s">
        <v>125</v>
      </c>
      <c r="C57" s="108" t="s">
        <v>116</v>
      </c>
      <c r="D57" s="108">
        <v>875000</v>
      </c>
      <c r="E57" s="108">
        <v>4.580610909090939E-4</v>
      </c>
      <c r="F57" s="108">
        <v>875000</v>
      </c>
      <c r="G57" s="108">
        <v>1028231.2925183331</v>
      </c>
      <c r="H57" s="108">
        <v>350000.00000009965</v>
      </c>
    </row>
    <row r="58" spans="2:8">
      <c r="B58" s="108" t="s">
        <v>126</v>
      </c>
      <c r="C58" s="108" t="s">
        <v>116</v>
      </c>
      <c r="D58" s="108">
        <v>3952792.2077961168</v>
      </c>
      <c r="E58" s="108">
        <v>0</v>
      </c>
      <c r="F58" s="108">
        <v>4625000</v>
      </c>
      <c r="G58" s="108">
        <v>1E+30</v>
      </c>
      <c r="H58" s="108">
        <v>672207.79220388259</v>
      </c>
    </row>
    <row r="59" spans="2:8">
      <c r="B59" s="108" t="s">
        <v>127</v>
      </c>
      <c r="C59" s="108" t="s">
        <v>116</v>
      </c>
      <c r="D59" s="108">
        <v>1012499.9999997172</v>
      </c>
      <c r="E59" s="108">
        <v>0</v>
      </c>
      <c r="F59" s="108">
        <v>1687500</v>
      </c>
      <c r="G59" s="108">
        <v>1E+30</v>
      </c>
      <c r="H59" s="108">
        <v>675000.00000028289</v>
      </c>
    </row>
    <row r="60" spans="2:8">
      <c r="B60" s="108" t="s">
        <v>128</v>
      </c>
      <c r="C60" s="108" t="s">
        <v>116</v>
      </c>
      <c r="D60" s="108">
        <v>3750000</v>
      </c>
      <c r="E60" s="108">
        <v>2.0722077922080717E-6</v>
      </c>
      <c r="F60" s="108">
        <v>3750000</v>
      </c>
      <c r="G60" s="108">
        <v>11336250.000014622</v>
      </c>
      <c r="H60" s="108">
        <v>1500000</v>
      </c>
    </row>
    <row r="61" spans="2:8">
      <c r="B61" s="108" t="s">
        <v>129</v>
      </c>
      <c r="C61" s="108" t="s">
        <v>116</v>
      </c>
      <c r="D61" s="108">
        <v>3750000</v>
      </c>
      <c r="E61" s="108">
        <v>1.3722077922089762E-6</v>
      </c>
      <c r="F61" s="108">
        <v>3750000</v>
      </c>
      <c r="G61" s="108">
        <v>11336250.000014622</v>
      </c>
      <c r="H61" s="108">
        <v>1500000</v>
      </c>
    </row>
    <row r="62" spans="2:8">
      <c r="B62" s="108" t="s">
        <v>130</v>
      </c>
      <c r="C62" s="108" t="s">
        <v>116</v>
      </c>
      <c r="D62" s="108">
        <v>3750000</v>
      </c>
      <c r="E62" s="108">
        <v>5.4722077922072869E-6</v>
      </c>
      <c r="F62" s="108">
        <v>3750000</v>
      </c>
      <c r="G62" s="108">
        <v>11336250.000014622</v>
      </c>
      <c r="H62" s="108">
        <v>1500000</v>
      </c>
    </row>
    <row r="63" spans="2:8">
      <c r="B63" s="108" t="s">
        <v>131</v>
      </c>
      <c r="C63" s="108" t="s">
        <v>116</v>
      </c>
      <c r="D63" s="108">
        <v>3750000</v>
      </c>
      <c r="E63" s="108">
        <v>1.3222077922087311E-6</v>
      </c>
      <c r="F63" s="108">
        <v>3750000</v>
      </c>
      <c r="G63" s="108">
        <v>11336250.000014622</v>
      </c>
      <c r="H63" s="108">
        <v>1500000</v>
      </c>
    </row>
    <row r="64" spans="2:8">
      <c r="B64" s="108" t="s">
        <v>132</v>
      </c>
      <c r="C64" s="108" t="s">
        <v>116</v>
      </c>
      <c r="D64" s="108">
        <v>3750000</v>
      </c>
      <c r="E64" s="108">
        <v>1.4222077922078119E-6</v>
      </c>
      <c r="F64" s="108">
        <v>3750000</v>
      </c>
      <c r="G64" s="108">
        <v>11336250.000014622</v>
      </c>
      <c r="H64" s="108">
        <v>1500000</v>
      </c>
    </row>
    <row r="65" spans="2:8" ht="16" thickBot="1">
      <c r="B65" s="109" t="s">
        <v>133</v>
      </c>
      <c r="C65" s="109" t="s">
        <v>134</v>
      </c>
      <c r="D65" s="109">
        <v>86449.999999999985</v>
      </c>
      <c r="E65" s="109">
        <v>1.2693194805194794</v>
      </c>
      <c r="F65" s="109">
        <v>86450</v>
      </c>
      <c r="G65" s="109">
        <v>2587.9999999849483</v>
      </c>
      <c r="H65" s="109">
        <v>4534.5000000058499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D944-6735-477C-B61C-811A799F0243}">
  <dimension ref="A1:AO77"/>
  <sheetViews>
    <sheetView topLeftCell="A32" zoomScale="91" workbookViewId="0">
      <selection activeCell="B85" sqref="B85"/>
    </sheetView>
  </sheetViews>
  <sheetFormatPr baseColWidth="10" defaultColWidth="8.83203125" defaultRowHeight="15"/>
  <cols>
    <col min="1" max="1" width="47" bestFit="1" customWidth="1"/>
    <col min="2" max="2" width="14.1640625" bestFit="1" customWidth="1"/>
    <col min="3" max="3" width="8.1640625" bestFit="1" customWidth="1"/>
    <col min="4" max="4" width="17.33203125" bestFit="1" customWidth="1"/>
    <col min="5" max="5" width="9.1640625" bestFit="1" customWidth="1"/>
    <col min="6" max="6" width="11.1640625" bestFit="1" customWidth="1"/>
    <col min="7" max="7" width="14.33203125" customWidth="1"/>
    <col min="8" max="8" width="9.1640625" bestFit="1" customWidth="1"/>
    <col min="9" max="9" width="12.1640625" bestFit="1" customWidth="1"/>
    <col min="10" max="11" width="9" bestFit="1" customWidth="1"/>
    <col min="13" max="13" width="9" bestFit="1" customWidth="1"/>
    <col min="15" max="15" width="9" bestFit="1" customWidth="1"/>
    <col min="17" max="18" width="9" bestFit="1" customWidth="1"/>
  </cols>
  <sheetData>
    <row r="1" spans="1:41" ht="29">
      <c r="A1" s="9" t="s">
        <v>49</v>
      </c>
      <c r="B1" s="10"/>
      <c r="C1" s="10"/>
      <c r="D1" s="10"/>
      <c r="E1" s="10"/>
      <c r="F1" s="10"/>
      <c r="G1" s="10"/>
      <c r="H1" s="10"/>
      <c r="I1" s="10"/>
      <c r="W1" s="65"/>
      <c r="X1" s="66"/>
      <c r="Y1" s="66"/>
      <c r="Z1" s="66"/>
      <c r="AA1" s="66"/>
      <c r="AB1" s="66"/>
      <c r="AC1" s="66"/>
      <c r="AD1" s="66"/>
      <c r="AE1" s="66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>
      <c r="A2" s="11" t="s">
        <v>29</v>
      </c>
      <c r="B2" s="12"/>
      <c r="C2" s="12"/>
      <c r="D2" s="12"/>
      <c r="E2" s="12"/>
      <c r="F2" s="10"/>
      <c r="G2" s="10"/>
      <c r="H2" s="10"/>
      <c r="I2" s="10"/>
      <c r="W2" s="67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30" thickBot="1">
      <c r="A3" s="13"/>
      <c r="B3" s="13"/>
      <c r="C3" s="14"/>
      <c r="D3" s="15"/>
      <c r="E3" s="16"/>
      <c r="F3" s="10"/>
      <c r="G3" s="10"/>
      <c r="H3" s="10"/>
      <c r="I3" s="10"/>
      <c r="W3" s="67"/>
      <c r="X3" s="5"/>
      <c r="Y3" s="5"/>
      <c r="Z3" s="5"/>
      <c r="AA3" s="5"/>
      <c r="AB3" s="5"/>
      <c r="AC3" s="5"/>
      <c r="AD3" s="5"/>
      <c r="AE3" s="5"/>
      <c r="AF3" s="65"/>
      <c r="AG3" s="7"/>
      <c r="AH3" s="7"/>
      <c r="AI3" s="7"/>
      <c r="AJ3" s="7"/>
      <c r="AK3" s="7"/>
      <c r="AL3" s="7"/>
      <c r="AM3" s="7"/>
      <c r="AN3" s="7"/>
      <c r="AO3" s="5"/>
    </row>
    <row r="4" spans="1:41" ht="17" thickTop="1" thickBot="1">
      <c r="A4" s="17" t="s">
        <v>30</v>
      </c>
      <c r="B4" s="18" t="s">
        <v>3</v>
      </c>
      <c r="C4" s="19" t="s">
        <v>4</v>
      </c>
      <c r="D4" s="19" t="s">
        <v>5</v>
      </c>
      <c r="E4" s="20" t="s">
        <v>6</v>
      </c>
      <c r="F4" s="20" t="s">
        <v>31</v>
      </c>
      <c r="G4" s="20" t="s">
        <v>8</v>
      </c>
      <c r="H4" s="21" t="s">
        <v>32</v>
      </c>
      <c r="I4" s="10"/>
      <c r="W4" s="5"/>
      <c r="X4" s="5"/>
      <c r="Y4" s="5"/>
      <c r="Z4" s="5"/>
      <c r="AA4" s="5"/>
      <c r="AB4" s="5"/>
      <c r="AC4" s="5"/>
      <c r="AD4" s="5"/>
      <c r="AE4" s="5"/>
      <c r="AF4" s="67"/>
      <c r="AG4" s="5"/>
      <c r="AH4" s="5"/>
      <c r="AI4" s="5"/>
      <c r="AJ4" s="5"/>
      <c r="AK4" s="5"/>
      <c r="AL4" s="5"/>
      <c r="AM4" s="67"/>
      <c r="AN4" s="5"/>
      <c r="AO4" s="5"/>
    </row>
    <row r="5" spans="1:41">
      <c r="A5" s="72" t="s">
        <v>33</v>
      </c>
      <c r="B5" s="75"/>
      <c r="C5" s="22"/>
      <c r="D5" s="22"/>
      <c r="E5" s="22"/>
      <c r="F5" s="22"/>
      <c r="G5" s="22"/>
      <c r="H5" s="76"/>
      <c r="I5" s="10"/>
      <c r="W5" s="5"/>
      <c r="X5" s="5"/>
      <c r="Y5" s="5"/>
      <c r="Z5" s="5"/>
      <c r="AA5" s="5"/>
      <c r="AB5" s="5"/>
      <c r="AC5" s="5"/>
      <c r="AD5" s="5"/>
      <c r="AE5" s="5"/>
      <c r="AF5" s="67"/>
      <c r="AG5" s="5"/>
      <c r="AH5" s="5"/>
      <c r="AI5" s="5"/>
      <c r="AJ5" s="5"/>
      <c r="AK5" s="5"/>
      <c r="AL5" s="5"/>
      <c r="AM5" s="5"/>
      <c r="AN5" s="5"/>
      <c r="AO5" s="5"/>
    </row>
    <row r="6" spans="1:41">
      <c r="A6" s="73" t="s">
        <v>0</v>
      </c>
      <c r="B6" s="41">
        <v>6000000</v>
      </c>
      <c r="C6" s="4">
        <v>6000000</v>
      </c>
      <c r="D6" s="4">
        <v>6000000</v>
      </c>
      <c r="E6" s="4">
        <v>1000000</v>
      </c>
      <c r="F6" s="4">
        <v>6000000</v>
      </c>
      <c r="G6" s="4">
        <v>2000000</v>
      </c>
      <c r="H6" s="24">
        <v>27000000</v>
      </c>
      <c r="I6" s="10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5"/>
      <c r="AJ6" s="6"/>
      <c r="AK6" s="5"/>
      <c r="AL6" s="5"/>
      <c r="AM6" s="5"/>
      <c r="AN6" s="5"/>
      <c r="AO6" s="5"/>
    </row>
    <row r="7" spans="1:41">
      <c r="A7" s="73" t="s">
        <v>9</v>
      </c>
      <c r="B7" s="41">
        <v>0.53</v>
      </c>
      <c r="C7" s="4">
        <v>0.88</v>
      </c>
      <c r="D7" s="4">
        <v>0.6</v>
      </c>
      <c r="E7" s="4">
        <v>0.56999999999999995</v>
      </c>
      <c r="F7" s="4">
        <v>0.56000000000000005</v>
      </c>
      <c r="G7" s="4">
        <v>0.71</v>
      </c>
      <c r="H7" s="24">
        <v>0.64</v>
      </c>
      <c r="I7" s="10"/>
      <c r="W7" s="67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5"/>
      <c r="AJ7" s="6"/>
      <c r="AK7" s="5"/>
      <c r="AL7" s="5"/>
      <c r="AM7" s="5"/>
      <c r="AN7" s="5"/>
      <c r="AO7" s="5"/>
    </row>
    <row r="8" spans="1:41" ht="16" thickBot="1">
      <c r="A8" s="74" t="s">
        <v>10</v>
      </c>
      <c r="B8" s="42">
        <v>3180</v>
      </c>
      <c r="C8" s="25">
        <v>5280</v>
      </c>
      <c r="D8" s="25">
        <v>3600</v>
      </c>
      <c r="E8" s="25">
        <v>570</v>
      </c>
      <c r="F8" s="25">
        <v>3360</v>
      </c>
      <c r="G8" s="25">
        <v>1420</v>
      </c>
      <c r="H8" s="26">
        <v>17410</v>
      </c>
      <c r="I8" s="10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6"/>
      <c r="AK8" s="5"/>
      <c r="AL8" s="5"/>
      <c r="AM8" s="5"/>
      <c r="AN8" s="5"/>
      <c r="AO8" s="5"/>
    </row>
    <row r="9" spans="1:41">
      <c r="A9" s="72" t="s">
        <v>1</v>
      </c>
      <c r="B9" s="75"/>
      <c r="C9" s="22"/>
      <c r="D9" s="22"/>
      <c r="E9" s="22"/>
      <c r="F9" s="22"/>
      <c r="G9" s="22"/>
      <c r="H9" s="23"/>
      <c r="I9" s="10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5"/>
      <c r="AJ9" s="6"/>
      <c r="AK9" s="5"/>
      <c r="AL9" s="5"/>
      <c r="AM9" s="5"/>
      <c r="AN9" s="5"/>
      <c r="AO9" s="5"/>
    </row>
    <row r="10" spans="1:41">
      <c r="A10" s="73" t="s">
        <v>0</v>
      </c>
      <c r="B10" s="41">
        <v>3500000</v>
      </c>
      <c r="C10" s="4">
        <v>3700000</v>
      </c>
      <c r="D10" s="4">
        <v>3700000</v>
      </c>
      <c r="E10" s="4">
        <v>700000</v>
      </c>
      <c r="F10" s="4">
        <v>3700000</v>
      </c>
      <c r="G10" s="4">
        <v>1350000</v>
      </c>
      <c r="H10" s="24">
        <v>16650000</v>
      </c>
      <c r="I10" s="10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5"/>
      <c r="AJ10" s="6"/>
      <c r="AK10" s="5"/>
      <c r="AL10" s="5"/>
      <c r="AM10" s="5"/>
      <c r="AN10" s="5"/>
      <c r="AO10" s="5"/>
    </row>
    <row r="11" spans="1:41">
      <c r="A11" s="73" t="s">
        <v>9</v>
      </c>
      <c r="B11" s="41">
        <v>4.41</v>
      </c>
      <c r="C11" s="4">
        <v>5.25</v>
      </c>
      <c r="D11" s="4">
        <v>3.22</v>
      </c>
      <c r="E11" s="4">
        <v>4.41</v>
      </c>
      <c r="F11" s="4">
        <v>3.85</v>
      </c>
      <c r="G11" s="4">
        <v>5.6</v>
      </c>
      <c r="H11" s="24">
        <v>4.3</v>
      </c>
      <c r="I11" s="10"/>
      <c r="W11" s="67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5"/>
      <c r="AJ11" s="6"/>
      <c r="AK11" s="5"/>
      <c r="AL11" s="5"/>
      <c r="AM11" s="5"/>
      <c r="AN11" s="5"/>
      <c r="AO11" s="5"/>
    </row>
    <row r="12" spans="1:41" ht="16" thickBot="1">
      <c r="A12" s="74" t="s">
        <v>10</v>
      </c>
      <c r="B12" s="42">
        <v>15435</v>
      </c>
      <c r="C12" s="25">
        <v>19425</v>
      </c>
      <c r="D12" s="25">
        <v>11914</v>
      </c>
      <c r="E12" s="25">
        <v>3087</v>
      </c>
      <c r="F12" s="25">
        <v>14245</v>
      </c>
      <c r="G12" s="25">
        <v>7560</v>
      </c>
      <c r="H12" s="26">
        <v>71666</v>
      </c>
      <c r="I12" s="10"/>
      <c r="W12" s="5"/>
      <c r="X12" s="5"/>
      <c r="Y12" s="5"/>
      <c r="Z12" s="5"/>
      <c r="AA12" s="5"/>
      <c r="AB12" s="5"/>
      <c r="AC12" s="5"/>
      <c r="AD12" s="5"/>
      <c r="AE12" s="5"/>
      <c r="AF12" s="67"/>
      <c r="AG12" s="5"/>
      <c r="AH12" s="5"/>
      <c r="AI12" s="5"/>
      <c r="AJ12" s="5"/>
      <c r="AK12" s="5"/>
      <c r="AL12" s="5"/>
      <c r="AM12" s="5"/>
      <c r="AN12" s="5"/>
      <c r="AO12" s="5"/>
    </row>
    <row r="13" spans="1:41">
      <c r="A13" s="72" t="s">
        <v>33</v>
      </c>
      <c r="B13" s="75"/>
      <c r="C13" s="22"/>
      <c r="D13" s="22"/>
      <c r="E13" s="22"/>
      <c r="F13" s="22"/>
      <c r="G13" s="22"/>
      <c r="H13" s="23"/>
      <c r="I13" s="10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5"/>
      <c r="AJ13" s="6"/>
      <c r="AK13" s="5"/>
      <c r="AL13" s="5"/>
      <c r="AM13" s="5"/>
      <c r="AN13" s="5"/>
      <c r="AO13" s="5"/>
    </row>
    <row r="14" spans="1:41">
      <c r="A14" s="73" t="s">
        <v>0</v>
      </c>
      <c r="B14" s="41">
        <v>3000000</v>
      </c>
      <c r="C14" s="4">
        <v>3000000</v>
      </c>
      <c r="D14" s="4">
        <v>3000000</v>
      </c>
      <c r="E14" s="4">
        <v>3000000</v>
      </c>
      <c r="F14" s="4">
        <v>3000000</v>
      </c>
      <c r="G14" s="4">
        <v>3000000</v>
      </c>
      <c r="H14" s="24">
        <v>15000000</v>
      </c>
      <c r="I14" s="10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5"/>
      <c r="AJ14" s="6"/>
      <c r="AK14" s="5"/>
      <c r="AL14" s="5"/>
      <c r="AM14" s="5"/>
      <c r="AN14" s="5"/>
      <c r="AO14" s="5"/>
    </row>
    <row r="15" spans="1:41">
      <c r="A15" s="73" t="s">
        <v>9</v>
      </c>
      <c r="B15" s="41">
        <v>0.4</v>
      </c>
      <c r="C15" s="4">
        <v>0.4</v>
      </c>
      <c r="D15" s="4">
        <v>0.4</v>
      </c>
      <c r="E15" s="4">
        <v>0.4</v>
      </c>
      <c r="F15" s="4">
        <v>0.4</v>
      </c>
      <c r="G15" s="4">
        <v>0.4</v>
      </c>
      <c r="H15" s="24">
        <v>0.4</v>
      </c>
      <c r="I15" s="10"/>
      <c r="W15" s="67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5"/>
      <c r="AJ15" s="6"/>
      <c r="AK15" s="5"/>
      <c r="AL15" s="5"/>
      <c r="AM15" s="5"/>
      <c r="AN15" s="5"/>
      <c r="AO15" s="5"/>
    </row>
    <row r="16" spans="1:41" ht="16" thickBot="1">
      <c r="A16" s="74" t="s">
        <v>10</v>
      </c>
      <c r="B16" s="42">
        <v>1200</v>
      </c>
      <c r="C16" s="25">
        <v>1200</v>
      </c>
      <c r="D16" s="25">
        <v>1200</v>
      </c>
      <c r="E16" s="25">
        <v>1200</v>
      </c>
      <c r="F16" s="25">
        <v>1200</v>
      </c>
      <c r="G16" s="25">
        <v>1200</v>
      </c>
      <c r="H16" s="26">
        <v>1200</v>
      </c>
      <c r="I16" s="10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5"/>
      <c r="AJ16" s="6"/>
      <c r="AK16" s="5"/>
      <c r="AL16" s="5"/>
      <c r="AM16" s="5"/>
      <c r="AN16" s="5"/>
      <c r="AO16" s="5"/>
    </row>
    <row r="17" spans="1:41">
      <c r="A17" s="68" t="s">
        <v>2</v>
      </c>
      <c r="B17" s="71"/>
      <c r="C17" s="27"/>
      <c r="D17" s="27"/>
      <c r="E17" s="27"/>
      <c r="F17" s="27"/>
      <c r="G17" s="27"/>
      <c r="H17" s="28"/>
      <c r="I17" s="10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5"/>
      <c r="AJ17" s="6"/>
      <c r="AK17" s="5"/>
      <c r="AL17" s="5"/>
      <c r="AM17" s="5"/>
      <c r="AN17" s="5"/>
      <c r="AO17" s="5"/>
    </row>
    <row r="18" spans="1:41" ht="29">
      <c r="A18" s="69" t="s">
        <v>0</v>
      </c>
      <c r="B18" s="97">
        <v>12500000</v>
      </c>
      <c r="C18" s="98">
        <v>9700000</v>
      </c>
      <c r="D18" s="98">
        <v>12700000</v>
      </c>
      <c r="E18" s="98">
        <v>4700000</v>
      </c>
      <c r="F18" s="98">
        <v>12700000</v>
      </c>
      <c r="G18" s="98">
        <v>6350000</v>
      </c>
      <c r="H18" s="24">
        <v>58650000</v>
      </c>
      <c r="I18" s="10"/>
      <c r="W18" s="65"/>
      <c r="X18" s="66"/>
      <c r="Y18" s="66"/>
      <c r="Z18" s="66"/>
      <c r="AA18" s="66"/>
      <c r="AB18" s="66"/>
      <c r="AC18" s="66"/>
      <c r="AD18" s="66"/>
      <c r="AE18" s="66"/>
      <c r="AF18" s="5"/>
      <c r="AG18" s="5"/>
      <c r="AH18" s="6"/>
      <c r="AI18" s="5"/>
      <c r="AJ18" s="6"/>
      <c r="AK18" s="5"/>
      <c r="AL18" s="5"/>
      <c r="AM18" s="5"/>
      <c r="AN18" s="5"/>
      <c r="AO18" s="5"/>
    </row>
    <row r="19" spans="1:41" ht="16" thickBot="1">
      <c r="A19" s="70" t="s">
        <v>10</v>
      </c>
      <c r="B19" s="99">
        <v>19815</v>
      </c>
      <c r="C19" s="29">
        <v>24705</v>
      </c>
      <c r="D19" s="29">
        <v>16714</v>
      </c>
      <c r="E19" s="29">
        <v>4857</v>
      </c>
      <c r="F19" s="29">
        <v>18805</v>
      </c>
      <c r="G19" s="29">
        <v>10180</v>
      </c>
      <c r="H19" s="26">
        <v>95076</v>
      </c>
      <c r="I19" s="10"/>
      <c r="W19" s="67"/>
      <c r="X19" s="5"/>
      <c r="Y19" s="5"/>
      <c r="Z19" s="5"/>
      <c r="AA19" s="5"/>
      <c r="AB19" s="5"/>
      <c r="AC19" s="5"/>
      <c r="AD19" s="5"/>
      <c r="AE19" s="5"/>
      <c r="AF19" s="67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6" thickBot="1">
      <c r="A20" s="30"/>
      <c r="I20" s="10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5"/>
      <c r="AJ20" s="6"/>
      <c r="AK20" s="5"/>
      <c r="AL20" s="5"/>
      <c r="AM20" s="5"/>
      <c r="AN20" s="5"/>
      <c r="AO20" s="5"/>
    </row>
    <row r="21" spans="1:41" ht="16" thickBot="1">
      <c r="A21" s="17" t="s">
        <v>30</v>
      </c>
      <c r="B21" s="31" t="s">
        <v>3</v>
      </c>
      <c r="C21" s="32" t="s">
        <v>4</v>
      </c>
      <c r="D21" s="32" t="s">
        <v>5</v>
      </c>
      <c r="E21" s="33" t="s">
        <v>6</v>
      </c>
      <c r="F21" s="33" t="s">
        <v>31</v>
      </c>
      <c r="G21" s="34" t="s">
        <v>8</v>
      </c>
      <c r="H21" s="10"/>
      <c r="I21" s="10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5"/>
      <c r="AJ21" s="6"/>
      <c r="AK21" s="5"/>
      <c r="AL21" s="5"/>
      <c r="AM21" s="5"/>
      <c r="AN21" s="5"/>
      <c r="AO21" s="5"/>
    </row>
    <row r="22" spans="1:41">
      <c r="A22" s="35" t="s">
        <v>11</v>
      </c>
      <c r="B22" s="3">
        <v>8.9999999999999998E-4</v>
      </c>
      <c r="C22" s="3">
        <v>8.0000000000000004E-4</v>
      </c>
      <c r="D22" s="3">
        <v>1.1000000000000001E-3</v>
      </c>
      <c r="E22" s="3">
        <v>1.1999999999999999E-3</v>
      </c>
      <c r="F22" s="3">
        <v>1.1000000000000001E-3</v>
      </c>
      <c r="G22" s="3">
        <v>1.1999999999999999E-3</v>
      </c>
      <c r="H22" s="10"/>
      <c r="I22" s="1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5"/>
      <c r="AJ22" s="6"/>
      <c r="AK22" s="5"/>
      <c r="AL22" s="5"/>
      <c r="AM22" s="5"/>
      <c r="AN22" s="5"/>
      <c r="AO22" s="5"/>
    </row>
    <row r="23" spans="1:41">
      <c r="A23" s="36" t="s">
        <v>12</v>
      </c>
      <c r="B23" s="3">
        <v>4.3E-3</v>
      </c>
      <c r="C23" s="3">
        <v>2.3E-3</v>
      </c>
      <c r="D23" s="3">
        <v>3.2000000000000002E-3</v>
      </c>
      <c r="E23" s="3">
        <v>5.8999999999999999E-3</v>
      </c>
      <c r="F23" s="3">
        <v>4.7999999999999996E-3</v>
      </c>
      <c r="G23" s="3">
        <v>3.3999999999999998E-3</v>
      </c>
      <c r="H23" s="10"/>
      <c r="I23" s="10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5"/>
      <c r="AJ23" s="6"/>
      <c r="AK23" s="5"/>
      <c r="AL23" s="5"/>
      <c r="AM23" s="5"/>
      <c r="AN23" s="5"/>
      <c r="AO23" s="5"/>
    </row>
    <row r="24" spans="1:41">
      <c r="A24" s="36" t="s">
        <v>13</v>
      </c>
      <c r="B24">
        <v>12.9</v>
      </c>
      <c r="C24">
        <v>41.1</v>
      </c>
      <c r="D24">
        <v>21.4</v>
      </c>
      <c r="E24">
        <v>26.5</v>
      </c>
      <c r="F24">
        <v>32.4</v>
      </c>
      <c r="G24">
        <v>20.6</v>
      </c>
      <c r="H24" s="10"/>
      <c r="I24" s="10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5"/>
      <c r="AJ24" s="6"/>
      <c r="AK24" s="5"/>
      <c r="AL24" s="5"/>
      <c r="AM24" s="5"/>
      <c r="AN24" s="5"/>
      <c r="AO24" s="5"/>
    </row>
    <row r="25" spans="1:41" ht="29">
      <c r="A25" s="36" t="s">
        <v>14</v>
      </c>
      <c r="B25" s="3">
        <v>1.9599999999999999E-2</v>
      </c>
      <c r="C25" s="3">
        <v>2.3900000000000001E-2</v>
      </c>
      <c r="D25" s="3">
        <v>1.8200000000000001E-2</v>
      </c>
      <c r="E25" s="3">
        <v>2.64E-2</v>
      </c>
      <c r="F25" s="3">
        <v>1.8100000000000002E-2</v>
      </c>
      <c r="G25" s="3">
        <v>1.83E-2</v>
      </c>
      <c r="H25" s="10"/>
      <c r="I25" s="10"/>
      <c r="W25" s="6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5"/>
      <c r="AJ25" s="6"/>
      <c r="AK25" s="5"/>
      <c r="AL25" s="5"/>
      <c r="AM25" s="5"/>
      <c r="AN25" s="5"/>
      <c r="AO25" s="5"/>
    </row>
    <row r="26" spans="1:41" ht="16" thickBot="1">
      <c r="A26" s="37" t="s">
        <v>15</v>
      </c>
      <c r="B26" s="3">
        <v>5.0000000000000001E-4</v>
      </c>
      <c r="C26" s="3">
        <v>5.0000000000000001E-4</v>
      </c>
      <c r="D26" s="3">
        <v>5.0000000000000001E-4</v>
      </c>
      <c r="E26" s="3">
        <v>5.0000000000000001E-4</v>
      </c>
      <c r="F26" s="3">
        <v>5.0000000000000001E-4</v>
      </c>
      <c r="G26" s="3">
        <v>5.0000000000000001E-4</v>
      </c>
      <c r="H26" s="10"/>
      <c r="I26" s="10"/>
      <c r="W26" s="67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>
      <c r="W27" s="8"/>
      <c r="X27" s="5"/>
      <c r="Y27" s="7"/>
      <c r="Z27" s="8"/>
      <c r="AA27" s="5"/>
      <c r="AB27" s="5"/>
      <c r="AC27" s="7"/>
      <c r="AD27" s="7"/>
      <c r="AE27" s="7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>
      <c r="A28" s="43" t="s">
        <v>34</v>
      </c>
      <c r="B28" s="44"/>
      <c r="C28" s="44"/>
      <c r="D28" s="44"/>
      <c r="E28" s="44"/>
      <c r="F28" s="10"/>
      <c r="W28" s="8"/>
      <c r="X28" s="5"/>
      <c r="Y28" s="5"/>
      <c r="Z28" s="8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>
      <c r="A29" s="10"/>
      <c r="B29" s="38" t="s">
        <v>35</v>
      </c>
      <c r="C29" s="38"/>
      <c r="D29" s="39" t="s">
        <v>36</v>
      </c>
      <c r="E29" s="10"/>
      <c r="F29" s="10"/>
      <c r="G29" s="38" t="s">
        <v>44</v>
      </c>
      <c r="W29" s="8"/>
      <c r="X29" s="5"/>
      <c r="Y29" s="5"/>
      <c r="Z29" s="8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6" thickBot="1">
      <c r="A30" s="38" t="s">
        <v>37</v>
      </c>
      <c r="B30" s="10"/>
      <c r="C30" s="45"/>
      <c r="D30" s="40"/>
      <c r="E30" s="40"/>
      <c r="F30" s="40"/>
      <c r="W30" s="8"/>
      <c r="X30" s="5"/>
      <c r="Y30" s="6"/>
      <c r="Z30" s="8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>
      <c r="A31" s="46" t="s">
        <v>38</v>
      </c>
      <c r="B31" s="53" t="s">
        <v>3</v>
      </c>
      <c r="C31" s="56">
        <v>6750</v>
      </c>
      <c r="D31" s="51" t="s">
        <v>39</v>
      </c>
      <c r="E31" s="47" t="s">
        <v>3</v>
      </c>
      <c r="F31" s="56">
        <f>I31/1000*$B$7</f>
        <v>3975</v>
      </c>
      <c r="G31" s="83" t="s">
        <v>45</v>
      </c>
      <c r="H31" s="47" t="s">
        <v>3</v>
      </c>
      <c r="I31" s="100">
        <f>C31/$B$22</f>
        <v>7500000</v>
      </c>
      <c r="W31" s="8"/>
      <c r="X31" s="5"/>
      <c r="Y31" s="6"/>
      <c r="Z31" s="8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>
      <c r="A32" s="38"/>
      <c r="B32" s="54" t="s">
        <v>4</v>
      </c>
      <c r="C32" s="57">
        <v>3600</v>
      </c>
      <c r="D32" s="38"/>
      <c r="E32" s="48" t="s">
        <v>4</v>
      </c>
      <c r="F32" s="57">
        <f>I32/1000*$C$7</f>
        <v>3960</v>
      </c>
      <c r="G32" s="38"/>
      <c r="H32" s="48" t="s">
        <v>4</v>
      </c>
      <c r="I32" s="101">
        <f>C32/$C$22</f>
        <v>4500000</v>
      </c>
      <c r="W32" s="8"/>
      <c r="X32" s="5"/>
      <c r="Y32" s="6"/>
      <c r="Z32" s="8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>
      <c r="A33" s="38"/>
      <c r="B33" s="54" t="s">
        <v>5</v>
      </c>
      <c r="C33" s="57">
        <v>8250</v>
      </c>
      <c r="D33" s="38"/>
      <c r="E33" s="48" t="s">
        <v>5</v>
      </c>
      <c r="F33" s="57">
        <f>I33/1000*$D$7</f>
        <v>4500</v>
      </c>
      <c r="G33" s="38"/>
      <c r="H33" s="48" t="s">
        <v>5</v>
      </c>
      <c r="I33" s="101">
        <f>C33/$D$22</f>
        <v>7500000</v>
      </c>
      <c r="W33" s="8"/>
      <c r="X33" s="5"/>
      <c r="Y33" s="6"/>
      <c r="Z33" s="8"/>
      <c r="AA33" s="6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>
      <c r="A34" s="38"/>
      <c r="B34" s="54" t="s">
        <v>6</v>
      </c>
      <c r="C34" s="57">
        <v>1500</v>
      </c>
      <c r="D34" s="38"/>
      <c r="E34" s="48" t="s">
        <v>6</v>
      </c>
      <c r="F34" s="57">
        <f>I34/1000*$E$7</f>
        <v>712.49999999999989</v>
      </c>
      <c r="G34" s="38"/>
      <c r="H34" s="48" t="s">
        <v>6</v>
      </c>
      <c r="I34" s="101">
        <f>C34/$E$22</f>
        <v>1250000</v>
      </c>
      <c r="W34" s="8"/>
      <c r="X34" s="5"/>
      <c r="Y34" s="6"/>
      <c r="Z34" s="8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>
      <c r="A35" s="10"/>
      <c r="B35" s="54" t="s">
        <v>7</v>
      </c>
      <c r="C35" s="57">
        <v>8250</v>
      </c>
      <c r="D35" s="10"/>
      <c r="E35" s="48" t="s">
        <v>7</v>
      </c>
      <c r="F35" s="57">
        <f>I35/1000*$F$7</f>
        <v>4200</v>
      </c>
      <c r="G35" s="10"/>
      <c r="H35" s="48" t="s">
        <v>7</v>
      </c>
      <c r="I35" s="101">
        <f>C35/$F$22</f>
        <v>7500000</v>
      </c>
      <c r="W35" s="8"/>
      <c r="X35" s="5"/>
      <c r="Y35" s="6"/>
      <c r="Z35" s="8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6" thickBot="1">
      <c r="A36" s="10"/>
      <c r="B36" s="55" t="s">
        <v>8</v>
      </c>
      <c r="C36" s="58">
        <v>3000</v>
      </c>
      <c r="D36" s="10"/>
      <c r="E36" s="49" t="s">
        <v>8</v>
      </c>
      <c r="F36" s="58">
        <f>I36/1000*$G$7</f>
        <v>1775</v>
      </c>
      <c r="G36" s="10"/>
      <c r="H36" s="49" t="s">
        <v>8</v>
      </c>
      <c r="I36" s="102">
        <f>C36/$G$22</f>
        <v>2500000</v>
      </c>
      <c r="W36" s="8"/>
      <c r="X36" s="5"/>
      <c r="Y36" s="5"/>
      <c r="Z36" s="8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>
      <c r="A37" s="50" t="s">
        <v>26</v>
      </c>
      <c r="B37" s="47" t="s">
        <v>3</v>
      </c>
      <c r="C37" s="56">
        <v>11509</v>
      </c>
      <c r="D37" s="52" t="s">
        <v>25</v>
      </c>
      <c r="E37" s="47" t="s">
        <v>3</v>
      </c>
      <c r="F37" s="56">
        <f>I37/1000*$B$11</f>
        <v>11576.516554599615</v>
      </c>
      <c r="G37" s="84" t="s">
        <v>46</v>
      </c>
      <c r="H37" s="47" t="s">
        <v>3</v>
      </c>
      <c r="I37" s="103">
        <f>C37/($B$23*(1+$B$25))</f>
        <v>2625060.4432198675</v>
      </c>
      <c r="W37" s="8"/>
      <c r="X37" s="5"/>
      <c r="Y37" s="6"/>
      <c r="Z37" s="8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>
      <c r="A38" s="10"/>
      <c r="B38" s="48" t="s">
        <v>4</v>
      </c>
      <c r="C38" s="57">
        <v>6536</v>
      </c>
      <c r="D38" s="10"/>
      <c r="E38" s="48" t="s">
        <v>4</v>
      </c>
      <c r="F38" s="57">
        <f>I38/1000*$C$11</f>
        <v>14570.886253328068</v>
      </c>
      <c r="G38" s="10"/>
      <c r="H38" s="48" t="s">
        <v>4</v>
      </c>
      <c r="I38" s="104">
        <f>C38/($C$23*(1+$C$25))</f>
        <v>2775406.9053958226</v>
      </c>
      <c r="W38" s="8"/>
      <c r="X38" s="5"/>
      <c r="Y38" s="6"/>
      <c r="Z38" s="8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>
      <c r="A39" s="10"/>
      <c r="B39" s="48" t="s">
        <v>5</v>
      </c>
      <c r="C39" s="57">
        <v>9042</v>
      </c>
      <c r="D39" s="10"/>
      <c r="E39" s="48" t="s">
        <v>5</v>
      </c>
      <c r="F39" s="57">
        <f>I39/1000*$D$11</f>
        <v>8935.8794932233359</v>
      </c>
      <c r="G39" s="10"/>
      <c r="H39" s="48" t="s">
        <v>5</v>
      </c>
      <c r="I39" s="104">
        <f>C39/($D$23*(1+$D$25))</f>
        <v>2775117.855038303</v>
      </c>
      <c r="W39" s="8"/>
      <c r="X39" s="5"/>
      <c r="Y39" s="6"/>
      <c r="Z39" s="8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>
      <c r="A40" s="10"/>
      <c r="B40" s="48" t="s">
        <v>6</v>
      </c>
      <c r="C40" s="57">
        <v>5298</v>
      </c>
      <c r="D40" s="10"/>
      <c r="E40" s="48" t="s">
        <v>6</v>
      </c>
      <c r="F40" s="57">
        <f>I40/1000*$E$11</f>
        <v>3858.1746964873114</v>
      </c>
      <c r="G40" s="10"/>
      <c r="H40" s="48" t="s">
        <v>6</v>
      </c>
      <c r="I40" s="104">
        <f>C40/($E$23*(1+$E$25))</f>
        <v>874869.54568873276</v>
      </c>
      <c r="W40" s="8"/>
      <c r="X40" s="5"/>
      <c r="Y40" s="6"/>
      <c r="Z40" s="8"/>
      <c r="AA40" s="6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>
      <c r="A41" s="10"/>
      <c r="B41" s="48" t="s">
        <v>7</v>
      </c>
      <c r="C41" s="57">
        <v>19382</v>
      </c>
      <c r="D41" s="10"/>
      <c r="E41" s="48" t="s">
        <v>7</v>
      </c>
      <c r="F41" s="57">
        <f>I41/1000*$F$11</f>
        <v>15269.599417215075</v>
      </c>
      <c r="G41" s="10"/>
      <c r="H41" s="48" t="s">
        <v>7</v>
      </c>
      <c r="I41" s="104">
        <f>C41/($F$23*(1+$F$25))</f>
        <v>3966129.7187571623</v>
      </c>
      <c r="W41" s="8"/>
      <c r="X41" s="5"/>
      <c r="Y41" s="6"/>
      <c r="Z41" s="8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6" thickBot="1">
      <c r="A42" s="10"/>
      <c r="B42" s="49" t="s">
        <v>8</v>
      </c>
      <c r="C42" s="58">
        <v>3506</v>
      </c>
      <c r="D42" s="10"/>
      <c r="E42" s="49" t="s">
        <v>8</v>
      </c>
      <c r="F42" s="58">
        <f>I42/1000*$G$11</f>
        <v>5670.8123689424701</v>
      </c>
      <c r="G42" s="10"/>
      <c r="H42" s="49" t="s">
        <v>8</v>
      </c>
      <c r="I42" s="105">
        <f>C42/($G$23*(1+$G$25))</f>
        <v>1012645.0658825841</v>
      </c>
      <c r="W42" s="8"/>
      <c r="X42" s="5"/>
      <c r="Y42" s="6"/>
      <c r="Z42" s="8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>
      <c r="A43" s="50" t="s">
        <v>27</v>
      </c>
      <c r="B43" s="47" t="s">
        <v>3</v>
      </c>
      <c r="C43" s="56">
        <v>1844</v>
      </c>
      <c r="D43" s="52" t="s">
        <v>40</v>
      </c>
      <c r="E43" s="47" t="s">
        <v>3</v>
      </c>
      <c r="F43" s="56">
        <f>I43/1000*$B$15</f>
        <v>1446.8418987838368</v>
      </c>
      <c r="G43" s="84" t="s">
        <v>47</v>
      </c>
      <c r="H43" s="47" t="s">
        <v>3</v>
      </c>
      <c r="I43" s="103">
        <f>C43/($B$26*(1+$B$25))</f>
        <v>3617104.7469595918</v>
      </c>
      <c r="W43" s="8"/>
      <c r="X43" s="5"/>
      <c r="Y43" s="5"/>
      <c r="Z43" s="8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>
      <c r="A44" s="10"/>
      <c r="B44" s="48" t="s">
        <v>4</v>
      </c>
      <c r="C44" s="57">
        <v>1919</v>
      </c>
      <c r="D44" s="10"/>
      <c r="E44" s="48" t="s">
        <v>4</v>
      </c>
      <c r="F44" s="57"/>
      <c r="G44" s="10"/>
      <c r="H44" s="48" t="s">
        <v>4</v>
      </c>
      <c r="I44" s="104">
        <f>C44/($C$26*(1+$C$25))</f>
        <v>3748412.9309502877</v>
      </c>
      <c r="W44" s="8"/>
      <c r="X44" s="5"/>
      <c r="Y44" s="6"/>
      <c r="Z44" s="8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>
      <c r="A45" s="10"/>
      <c r="B45" s="48" t="s">
        <v>5</v>
      </c>
      <c r="C45" s="57">
        <v>1909</v>
      </c>
      <c r="D45" s="10"/>
      <c r="E45" s="48" t="s">
        <v>5</v>
      </c>
      <c r="F45" s="57">
        <f>I45/1000*$D$15</f>
        <v>1499.9017874680812</v>
      </c>
      <c r="G45" s="10"/>
      <c r="H45" s="48" t="s">
        <v>5</v>
      </c>
      <c r="I45" s="104">
        <f>C45/($D$26*(1+$D$25))</f>
        <v>3749754.4686702024</v>
      </c>
      <c r="W45" s="8"/>
      <c r="X45" s="5"/>
      <c r="Y45" s="6"/>
      <c r="Z45" s="8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>
      <c r="A46" s="10"/>
      <c r="B46" s="48" t="s">
        <v>6</v>
      </c>
      <c r="C46" s="57">
        <v>1924</v>
      </c>
      <c r="D46" s="10"/>
      <c r="E46" s="48" t="s">
        <v>6</v>
      </c>
      <c r="F46" s="57">
        <f>I46/1000*$E$15</f>
        <v>1499.610288386594</v>
      </c>
      <c r="G46" s="10"/>
      <c r="H46" s="48" t="s">
        <v>6</v>
      </c>
      <c r="I46" s="104">
        <f>C46/($E$26*(1+$E$25))</f>
        <v>3749025.7209664849</v>
      </c>
      <c r="W46" s="8"/>
      <c r="X46" s="5"/>
      <c r="Y46" s="6"/>
      <c r="Z46" s="8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>
      <c r="A47" s="10"/>
      <c r="B47" s="48" t="s">
        <v>7</v>
      </c>
      <c r="C47" s="57">
        <v>1908</v>
      </c>
      <c r="D47" s="10"/>
      <c r="E47" s="48" t="s">
        <v>7</v>
      </c>
      <c r="F47" s="57">
        <f>I47/1000*$F$15</f>
        <v>1499.2633336607405</v>
      </c>
      <c r="G47" s="10"/>
      <c r="H47" s="48" t="s">
        <v>7</v>
      </c>
      <c r="I47" s="104">
        <f>C47/($F$26*(1+$F$25))</f>
        <v>3748158.334151851</v>
      </c>
      <c r="W47" s="5"/>
      <c r="X47" s="5"/>
      <c r="Y47" s="6"/>
      <c r="Z47" s="5"/>
      <c r="AA47" s="6"/>
      <c r="AB47" s="5"/>
      <c r="AC47" s="5"/>
      <c r="AD47" s="5"/>
      <c r="AE47" s="5"/>
    </row>
    <row r="48" spans="1:41" ht="16" thickBot="1">
      <c r="A48" s="10"/>
      <c r="B48" s="49" t="s">
        <v>8</v>
      </c>
      <c r="C48" s="58">
        <v>1909</v>
      </c>
      <c r="D48" s="10"/>
      <c r="E48" s="49" t="s">
        <v>8</v>
      </c>
      <c r="F48" s="58">
        <f>I48/1000*$G$15</f>
        <v>1499.7544927820879</v>
      </c>
      <c r="G48" s="10"/>
      <c r="H48" s="49" t="s">
        <v>8</v>
      </c>
      <c r="I48" s="105">
        <f>C48/($G$26*(1+$G$25))</f>
        <v>3749386.2319552195</v>
      </c>
    </row>
    <row r="49" spans="1:6">
      <c r="C49" s="2"/>
      <c r="E49" s="2"/>
    </row>
    <row r="51" spans="1:6">
      <c r="A51" s="38" t="s">
        <v>41</v>
      </c>
      <c r="B51" s="59">
        <f>SUM(C31:C36)+SUM(C37:C42)+SUM(C43:C48)</f>
        <v>98036</v>
      </c>
    </row>
    <row r="53" spans="1:6">
      <c r="A53" s="39" t="s">
        <v>42</v>
      </c>
      <c r="B53" s="60"/>
      <c r="C53" s="60"/>
      <c r="D53" s="60"/>
      <c r="E53" s="10"/>
      <c r="F53" s="10"/>
    </row>
    <row r="54" spans="1:6">
      <c r="A54" s="61" t="s">
        <v>19</v>
      </c>
      <c r="B54" s="62"/>
      <c r="C54" s="62"/>
      <c r="D54" s="62"/>
      <c r="E54" s="62"/>
      <c r="F54" s="62"/>
    </row>
    <row r="55" spans="1:6">
      <c r="A55" s="61" t="s">
        <v>20</v>
      </c>
      <c r="B55" s="62" t="s">
        <v>22</v>
      </c>
      <c r="C55" s="62"/>
      <c r="D55" s="62"/>
      <c r="E55" s="62"/>
      <c r="F55" s="62" t="s">
        <v>17</v>
      </c>
    </row>
    <row r="56" spans="1:6">
      <c r="A56" s="62" t="s">
        <v>43</v>
      </c>
      <c r="B56" s="62">
        <v>4500000</v>
      </c>
      <c r="C56" s="45" t="s">
        <v>18</v>
      </c>
      <c r="D56" s="64">
        <f t="shared" ref="D56:D61" si="0">I31</f>
        <v>7500000</v>
      </c>
      <c r="E56" s="45" t="s">
        <v>18</v>
      </c>
      <c r="F56" s="62">
        <v>7500000</v>
      </c>
    </row>
    <row r="57" spans="1:6">
      <c r="A57" s="62" t="s">
        <v>4</v>
      </c>
      <c r="B57" s="62">
        <v>4500000</v>
      </c>
      <c r="C57" s="45" t="s">
        <v>18</v>
      </c>
      <c r="D57" s="64">
        <f t="shared" si="0"/>
        <v>4500000</v>
      </c>
      <c r="E57" s="45" t="s">
        <v>18</v>
      </c>
      <c r="F57" s="62">
        <v>7500000</v>
      </c>
    </row>
    <row r="58" spans="1:6">
      <c r="A58" s="62" t="s">
        <v>5</v>
      </c>
      <c r="B58" s="62">
        <v>4500000</v>
      </c>
      <c r="C58" s="45" t="s">
        <v>18</v>
      </c>
      <c r="D58" s="64">
        <f t="shared" si="0"/>
        <v>7500000</v>
      </c>
      <c r="E58" s="45" t="s">
        <v>18</v>
      </c>
      <c r="F58" s="62">
        <v>7500000</v>
      </c>
    </row>
    <row r="59" spans="1:6">
      <c r="A59" s="62" t="s">
        <v>6</v>
      </c>
      <c r="B59" s="62">
        <v>750000</v>
      </c>
      <c r="C59" s="45" t="s">
        <v>18</v>
      </c>
      <c r="D59" s="64">
        <f t="shared" si="0"/>
        <v>1250000</v>
      </c>
      <c r="E59" s="45" t="s">
        <v>18</v>
      </c>
      <c r="F59" s="62">
        <v>1250000</v>
      </c>
    </row>
    <row r="60" spans="1:6">
      <c r="A60" s="62" t="s">
        <v>7</v>
      </c>
      <c r="B60" s="62">
        <v>4500000</v>
      </c>
      <c r="C60" s="45" t="s">
        <v>18</v>
      </c>
      <c r="D60" s="64">
        <f t="shared" si="0"/>
        <v>7500000</v>
      </c>
      <c r="E60" s="45" t="s">
        <v>18</v>
      </c>
      <c r="F60" s="62">
        <v>7500000</v>
      </c>
    </row>
    <row r="61" spans="1:6">
      <c r="A61" s="62" t="s">
        <v>8</v>
      </c>
      <c r="B61" s="62">
        <v>1500000</v>
      </c>
      <c r="C61" s="45" t="s">
        <v>18</v>
      </c>
      <c r="D61" s="64">
        <f t="shared" si="0"/>
        <v>2500000</v>
      </c>
      <c r="E61" s="45" t="s">
        <v>18</v>
      </c>
      <c r="F61" s="62">
        <v>2500000</v>
      </c>
    </row>
    <row r="62" spans="1:6">
      <c r="A62" s="61" t="s">
        <v>23</v>
      </c>
      <c r="B62" s="62" t="s">
        <v>22</v>
      </c>
      <c r="C62" s="62"/>
      <c r="D62" s="4"/>
      <c r="E62" s="62"/>
      <c r="F62" s="62" t="s">
        <v>17</v>
      </c>
    </row>
    <row r="63" spans="1:6">
      <c r="A63" s="62" t="s">
        <v>3</v>
      </c>
      <c r="B63" s="62">
        <v>2625000</v>
      </c>
      <c r="C63" s="45" t="s">
        <v>18</v>
      </c>
      <c r="D63" s="64">
        <f t="shared" ref="D63:D68" si="1">I37</f>
        <v>2625060.4432198675</v>
      </c>
      <c r="E63" s="45" t="s">
        <v>18</v>
      </c>
      <c r="F63" s="62">
        <v>4375000</v>
      </c>
    </row>
    <row r="64" spans="1:6">
      <c r="A64" s="62" t="s">
        <v>4</v>
      </c>
      <c r="B64" s="62">
        <v>2775000</v>
      </c>
      <c r="C64" s="45" t="s">
        <v>18</v>
      </c>
      <c r="D64" s="64">
        <f t="shared" si="1"/>
        <v>2775406.9053958226</v>
      </c>
      <c r="E64" s="45" t="s">
        <v>18</v>
      </c>
      <c r="F64" s="62">
        <v>4625000</v>
      </c>
    </row>
    <row r="65" spans="1:6">
      <c r="A65" s="62" t="s">
        <v>5</v>
      </c>
      <c r="B65" s="62">
        <v>2775000</v>
      </c>
      <c r="C65" s="45" t="s">
        <v>18</v>
      </c>
      <c r="D65" s="64">
        <f t="shared" si="1"/>
        <v>2775117.855038303</v>
      </c>
      <c r="E65" s="45" t="s">
        <v>18</v>
      </c>
      <c r="F65" s="62">
        <v>4625000</v>
      </c>
    </row>
    <row r="66" spans="1:6">
      <c r="A66" s="62" t="s">
        <v>6</v>
      </c>
      <c r="B66" s="62">
        <v>525000</v>
      </c>
      <c r="C66" s="45" t="s">
        <v>18</v>
      </c>
      <c r="D66" s="64">
        <f t="shared" si="1"/>
        <v>874869.54568873276</v>
      </c>
      <c r="E66" s="45" t="s">
        <v>18</v>
      </c>
      <c r="F66" s="62">
        <v>875000</v>
      </c>
    </row>
    <row r="67" spans="1:6">
      <c r="A67" s="62" t="s">
        <v>7</v>
      </c>
      <c r="B67" s="62">
        <v>2775000</v>
      </c>
      <c r="C67" s="45" t="s">
        <v>18</v>
      </c>
      <c r="D67" s="64">
        <f t="shared" si="1"/>
        <v>3966129.7187571623</v>
      </c>
      <c r="E67" s="45" t="s">
        <v>18</v>
      </c>
      <c r="F67" s="62">
        <v>4625000</v>
      </c>
    </row>
    <row r="68" spans="1:6">
      <c r="A68" s="62" t="s">
        <v>8</v>
      </c>
      <c r="B68" s="62">
        <v>1012500</v>
      </c>
      <c r="C68" s="45" t="s">
        <v>18</v>
      </c>
      <c r="D68" s="64">
        <f t="shared" si="1"/>
        <v>1012645.0658825841</v>
      </c>
      <c r="E68" s="45" t="s">
        <v>18</v>
      </c>
      <c r="F68" s="62">
        <v>1687500</v>
      </c>
    </row>
    <row r="69" spans="1:6">
      <c r="A69" s="61" t="s">
        <v>24</v>
      </c>
      <c r="B69" s="62" t="s">
        <v>22</v>
      </c>
      <c r="C69" s="62"/>
      <c r="D69" s="4"/>
      <c r="E69" s="62"/>
      <c r="F69" s="62" t="s">
        <v>17</v>
      </c>
    </row>
    <row r="70" spans="1:6">
      <c r="A70" s="62" t="s">
        <v>3</v>
      </c>
      <c r="B70" s="62">
        <v>2250000</v>
      </c>
      <c r="C70" s="45" t="s">
        <v>18</v>
      </c>
      <c r="D70" s="64">
        <f t="shared" ref="D70:D75" si="2">I43</f>
        <v>3617104.7469595918</v>
      </c>
      <c r="E70" s="45" t="s">
        <v>18</v>
      </c>
      <c r="F70" s="62">
        <v>3750000</v>
      </c>
    </row>
    <row r="71" spans="1:6">
      <c r="A71" s="62" t="s">
        <v>4</v>
      </c>
      <c r="B71" s="62">
        <v>0</v>
      </c>
      <c r="C71" s="45"/>
      <c r="D71" s="64">
        <f t="shared" si="2"/>
        <v>3748412.9309502877</v>
      </c>
      <c r="E71" s="45"/>
      <c r="F71" s="62">
        <v>0</v>
      </c>
    </row>
    <row r="72" spans="1:6">
      <c r="A72" s="62" t="s">
        <v>5</v>
      </c>
      <c r="B72" s="62">
        <v>2250000</v>
      </c>
      <c r="C72" s="45" t="s">
        <v>18</v>
      </c>
      <c r="D72" s="64">
        <f t="shared" si="2"/>
        <v>3749754.4686702024</v>
      </c>
      <c r="E72" s="45" t="s">
        <v>18</v>
      </c>
      <c r="F72" s="62">
        <v>3750000</v>
      </c>
    </row>
    <row r="73" spans="1:6">
      <c r="A73" s="62" t="s">
        <v>6</v>
      </c>
      <c r="B73" s="62">
        <v>2250000</v>
      </c>
      <c r="C73" s="45" t="s">
        <v>18</v>
      </c>
      <c r="D73" s="64">
        <f t="shared" si="2"/>
        <v>3749025.7209664849</v>
      </c>
      <c r="E73" s="45" t="s">
        <v>18</v>
      </c>
      <c r="F73" s="62">
        <v>3750000</v>
      </c>
    </row>
    <row r="74" spans="1:6">
      <c r="A74" s="62" t="s">
        <v>7</v>
      </c>
      <c r="B74" s="62">
        <v>2250000</v>
      </c>
      <c r="C74" s="45" t="s">
        <v>18</v>
      </c>
      <c r="D74" s="64">
        <f t="shared" si="2"/>
        <v>3748158.334151851</v>
      </c>
      <c r="E74" s="45" t="s">
        <v>18</v>
      </c>
      <c r="F74" s="62">
        <v>3750000</v>
      </c>
    </row>
    <row r="75" spans="1:6">
      <c r="A75" s="62" t="s">
        <v>8</v>
      </c>
      <c r="B75" s="62">
        <v>2250000</v>
      </c>
      <c r="C75" s="45" t="s">
        <v>18</v>
      </c>
      <c r="D75" s="64">
        <f t="shared" si="2"/>
        <v>3749386.2319552195</v>
      </c>
      <c r="E75" s="45" t="s">
        <v>18</v>
      </c>
      <c r="F75" s="62">
        <v>3750000</v>
      </c>
    </row>
    <row r="76" spans="1:6">
      <c r="A76" s="10"/>
      <c r="B76" s="10"/>
      <c r="C76" s="10"/>
      <c r="D76" s="10"/>
      <c r="E76" s="10"/>
      <c r="F76" s="10"/>
    </row>
    <row r="77" spans="1:6">
      <c r="A77" s="61" t="s">
        <v>48</v>
      </c>
      <c r="B77" s="95">
        <f>SUM(F31:F36,F37:F42,F43:F48)</f>
        <v>86449.740584877218</v>
      </c>
      <c r="C77" s="63" t="s">
        <v>18</v>
      </c>
      <c r="D77" s="96">
        <v>86450</v>
      </c>
      <c r="E77" s="10"/>
      <c r="F7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Optimal Marketing Plan</vt:lpstr>
      <vt:lpstr>Sensitivity Report</vt:lpstr>
      <vt:lpstr>Including Korea Mobile 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Abramson</dc:creator>
  <cp:lastModifiedBy>Sophie Briques</cp:lastModifiedBy>
  <dcterms:created xsi:type="dcterms:W3CDTF">2020-02-04T20:31:31Z</dcterms:created>
  <dcterms:modified xsi:type="dcterms:W3CDTF">2020-02-11T21:01:01Z</dcterms:modified>
</cp:coreProperties>
</file>