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Python/ProyestosPersonales/Modelos/statistical_models/xgboots/01 - Credit_risk_model/REPORTS/"/>
    </mc:Choice>
  </mc:AlternateContent>
  <xr:revisionPtr revIDLastSave="0" documentId="13_ncr:1_{94BFE98C-48C1-7C42-82AB-9C58F87BF10B}" xr6:coauthVersionLast="47" xr6:coauthVersionMax="47" xr10:uidLastSave="{00000000-0000-0000-0000-000000000000}"/>
  <bookViews>
    <workbookView xWindow="380" yWindow="500" windowWidth="28040" windowHeight="16040" xr2:uid="{E9081460-0D65-564E-9D76-1BCC2C0C0E2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L23" i="1"/>
  <c r="L24" i="1"/>
  <c r="L25" i="1"/>
  <c r="L26" i="1"/>
  <c r="L27" i="1"/>
  <c r="L28" i="1"/>
  <c r="L29" i="1"/>
  <c r="L30" i="1"/>
  <c r="L21" i="1"/>
  <c r="R4" i="1"/>
  <c r="Q6" i="1"/>
  <c r="T13" i="1"/>
  <c r="T4" i="1"/>
  <c r="S16" i="1"/>
  <c r="M4" i="1"/>
  <c r="N4" i="1"/>
  <c r="H31" i="1"/>
  <c r="G31" i="1"/>
  <c r="D31" i="1"/>
  <c r="D22" i="1"/>
  <c r="D23" i="1"/>
  <c r="D24" i="1"/>
  <c r="D25" i="1"/>
  <c r="D26" i="1"/>
  <c r="D27" i="1"/>
  <c r="D28" i="1"/>
  <c r="D29" i="1"/>
  <c r="D30" i="1"/>
  <c r="D21" i="1"/>
  <c r="F31" i="1"/>
  <c r="E31" i="1"/>
  <c r="K22" i="1"/>
  <c r="K23" i="1"/>
  <c r="K24" i="1"/>
  <c r="K25" i="1"/>
  <c r="K26" i="1"/>
  <c r="K27" i="1"/>
  <c r="K28" i="1"/>
  <c r="K29" i="1"/>
  <c r="K30" i="1"/>
  <c r="K21" i="1"/>
  <c r="P4" i="1"/>
  <c r="T5" i="1"/>
  <c r="T6" i="1"/>
  <c r="T7" i="1"/>
  <c r="T8" i="1"/>
  <c r="T9" i="1"/>
  <c r="T10" i="1"/>
  <c r="T11" i="1"/>
  <c r="T12" i="1"/>
  <c r="R13" i="1"/>
  <c r="P5" i="1"/>
  <c r="P6" i="1"/>
  <c r="P7" i="1"/>
  <c r="R7" i="1" s="1"/>
  <c r="P8" i="1"/>
  <c r="P9" i="1"/>
  <c r="P10" i="1"/>
  <c r="P11" i="1"/>
  <c r="R11" i="1" s="1"/>
  <c r="P12" i="1"/>
  <c r="R12" i="1" s="1"/>
  <c r="P13" i="1"/>
  <c r="L14" i="1"/>
  <c r="H14" i="1"/>
  <c r="I11" i="1" s="1"/>
  <c r="D14" i="1"/>
  <c r="E5" i="1" s="1"/>
  <c r="Q7" i="1" l="1"/>
  <c r="R6" i="1"/>
  <c r="E12" i="1"/>
  <c r="R10" i="1"/>
  <c r="E8" i="1"/>
  <c r="R8" i="1"/>
  <c r="P14" i="1"/>
  <c r="Q12" i="1"/>
  <c r="Q4" i="1"/>
  <c r="Q11" i="1"/>
  <c r="R5" i="1"/>
  <c r="R9" i="1"/>
  <c r="Q5" i="1"/>
  <c r="E7" i="1"/>
  <c r="E6" i="1"/>
  <c r="Q8" i="1"/>
  <c r="Q13" i="1"/>
  <c r="Q9" i="1"/>
  <c r="E11" i="1"/>
  <c r="E4" i="1"/>
  <c r="E10" i="1"/>
  <c r="Q10" i="1"/>
  <c r="E13" i="1"/>
  <c r="G13" i="1" s="1"/>
  <c r="E9" i="1"/>
  <c r="T14" i="1"/>
  <c r="M13" i="1"/>
  <c r="O13" i="1" s="1"/>
  <c r="M12" i="1"/>
  <c r="M5" i="1"/>
  <c r="N5" i="1" s="1"/>
  <c r="M8" i="1"/>
  <c r="M9" i="1"/>
  <c r="M6" i="1"/>
  <c r="M10" i="1"/>
  <c r="M7" i="1"/>
  <c r="M11" i="1"/>
  <c r="I8" i="1"/>
  <c r="I12" i="1"/>
  <c r="I6" i="1"/>
  <c r="I10" i="1"/>
  <c r="I5" i="1"/>
  <c r="I9" i="1"/>
  <c r="I4" i="1"/>
  <c r="I13" i="1"/>
  <c r="K13" i="1" s="1"/>
  <c r="I7" i="1"/>
  <c r="K10" i="1" l="1"/>
  <c r="F5" i="1"/>
  <c r="F9" i="1"/>
  <c r="F13" i="1"/>
  <c r="F10" i="1"/>
  <c r="F4" i="1"/>
  <c r="F11" i="1"/>
  <c r="F8" i="1"/>
  <c r="F6" i="1"/>
  <c r="F7" i="1"/>
  <c r="F12" i="1"/>
  <c r="G4" i="1"/>
  <c r="E14" i="1"/>
  <c r="G5" i="1"/>
  <c r="J4" i="1"/>
  <c r="S4" i="1" s="1"/>
  <c r="J12" i="1"/>
  <c r="S12" i="1" s="1"/>
  <c r="J10" i="1"/>
  <c r="J8" i="1"/>
  <c r="J13" i="1"/>
  <c r="S13" i="1" s="1"/>
  <c r="K4" i="1"/>
  <c r="J6" i="1"/>
  <c r="J7" i="1"/>
  <c r="J11" i="1"/>
  <c r="J9" i="1"/>
  <c r="S9" i="1" s="1"/>
  <c r="J5" i="1"/>
  <c r="S5" i="1" s="1"/>
  <c r="K6" i="1"/>
  <c r="G11" i="1"/>
  <c r="K11" i="1"/>
  <c r="K9" i="1"/>
  <c r="K12" i="1"/>
  <c r="G6" i="1"/>
  <c r="G8" i="1"/>
  <c r="K7" i="1"/>
  <c r="K5" i="1"/>
  <c r="K8" i="1"/>
  <c r="G9" i="1"/>
  <c r="G10" i="1"/>
  <c r="G7" i="1"/>
  <c r="G12" i="1"/>
  <c r="N6" i="1"/>
  <c r="O12" i="1"/>
  <c r="O11" i="1"/>
  <c r="O10" i="1"/>
  <c r="O4" i="1"/>
  <c r="N9" i="1"/>
  <c r="N12" i="1"/>
  <c r="N7" i="1"/>
  <c r="O5" i="1"/>
  <c r="N8" i="1"/>
  <c r="N13" i="1"/>
  <c r="O8" i="1"/>
  <c r="N10" i="1"/>
  <c r="O7" i="1"/>
  <c r="M14" i="1"/>
  <c r="N11" i="1"/>
  <c r="O9" i="1"/>
  <c r="O6" i="1"/>
  <c r="I14" i="1"/>
  <c r="S8" i="1" l="1"/>
  <c r="S11" i="1"/>
  <c r="S7" i="1"/>
  <c r="S6" i="1"/>
  <c r="S10" i="1"/>
</calcChain>
</file>

<file path=xl/sharedStrings.xml><?xml version="1.0" encoding="utf-8"?>
<sst xmlns="http://schemas.openxmlformats.org/spreadsheetml/2006/main" count="33" uniqueCount="31">
  <si>
    <t>Deciles</t>
  </si>
  <si>
    <t>min_score</t>
  </si>
  <si>
    <t>max_score</t>
  </si>
  <si>
    <t>Total_Q</t>
  </si>
  <si>
    <t>Total_dist</t>
  </si>
  <si>
    <t>Total_cum_%</t>
  </si>
  <si>
    <t>total_decum%</t>
  </si>
  <si>
    <t>Good_Q</t>
  </si>
  <si>
    <t>Godd_cum%</t>
  </si>
  <si>
    <t>Goog_descn%</t>
  </si>
  <si>
    <t>Good_dist</t>
  </si>
  <si>
    <t>Bad_Q</t>
  </si>
  <si>
    <t>Bad_dist</t>
  </si>
  <si>
    <t>Bad_cum%</t>
  </si>
  <si>
    <t>Bad_descum%</t>
  </si>
  <si>
    <t>Bad_rate</t>
  </si>
  <si>
    <t>Bad_rate_cum%</t>
  </si>
  <si>
    <t>Bad_rate_descum%</t>
  </si>
  <si>
    <t>ks</t>
  </si>
  <si>
    <t>Odds</t>
  </si>
  <si>
    <t>Max Probabilidad</t>
  </si>
  <si>
    <t>Eventos</t>
  </si>
  <si>
    <t>No Eventos</t>
  </si>
  <si>
    <t>Event Rate</t>
  </si>
  <si>
    <t>No Event Rate</t>
  </si>
  <si>
    <t>Cumulative Event Rate</t>
  </si>
  <si>
    <t>Cumulative No Event Rate</t>
  </si>
  <si>
    <t>KS</t>
  </si>
  <si>
    <t>decil</t>
  </si>
  <si>
    <t>Tabla de performance base</t>
  </si>
  <si>
    <t>Min
Probabilidad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</si>
</sst>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9" fontId="2" fillId="0" borderId="0" xfId="0" applyNumberFormat="1" applyFont="1"/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9" fontId="2" fillId="0" borderId="0" xfId="1" applyFont="1" applyAlignment="1">
      <alignment vertical="center"/>
    </xf>
    <xf numFmtId="9" fontId="2" fillId="0" borderId="0" xfId="0" applyNumberFormat="1" applyFont="1" applyAlignment="1">
      <alignment vertical="center"/>
    </xf>
    <xf numFmtId="0" fontId="2" fillId="0" borderId="2" xfId="0" applyFont="1" applyBorder="1" applyAlignment="1">
      <alignment vertical="center"/>
    </xf>
    <xf numFmtId="3" fontId="2" fillId="0" borderId="2" xfId="0" applyNumberFormat="1" applyFont="1" applyBorder="1" applyAlignment="1">
      <alignment vertical="center"/>
    </xf>
    <xf numFmtId="9" fontId="2" fillId="0" borderId="2" xfId="1" applyFont="1" applyBorder="1" applyAlignment="1">
      <alignment vertical="center"/>
    </xf>
    <xf numFmtId="9" fontId="2" fillId="0" borderId="2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9" fontId="3" fillId="0" borderId="0" xfId="1" applyFont="1" applyAlignment="1">
      <alignment vertical="center"/>
    </xf>
    <xf numFmtId="10" fontId="2" fillId="0" borderId="0" xfId="0" applyNumberFormat="1" applyFont="1" applyAlignment="1">
      <alignment vertical="center"/>
    </xf>
    <xf numFmtId="10" fontId="2" fillId="0" borderId="0" xfId="1" applyNumberFormat="1" applyFont="1" applyAlignment="1">
      <alignment vertical="center"/>
    </xf>
    <xf numFmtId="10" fontId="2" fillId="0" borderId="2" xfId="1" applyNumberFormat="1" applyFont="1" applyBorder="1" applyAlignment="1">
      <alignment vertical="center"/>
    </xf>
    <xf numFmtId="10" fontId="2" fillId="0" borderId="2" xfId="0" applyNumberFormat="1" applyFont="1" applyBorder="1" applyAlignment="1">
      <alignment vertical="center"/>
    </xf>
    <xf numFmtId="10" fontId="3" fillId="0" borderId="0" xfId="1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4" fontId="2" fillId="0" borderId="0" xfId="0" applyNumberFormat="1" applyFont="1" applyAlignment="1">
      <alignment vertical="center"/>
    </xf>
    <xf numFmtId="4" fontId="2" fillId="0" borderId="2" xfId="0" applyNumberFormat="1" applyFont="1" applyBorder="1" applyAlignment="1">
      <alignment vertical="center"/>
    </xf>
    <xf numFmtId="4" fontId="3" fillId="0" borderId="0" xfId="0" applyNumberFormat="1" applyFont="1" applyAlignment="1">
      <alignment vertical="center"/>
    </xf>
    <xf numFmtId="0" fontId="2" fillId="0" borderId="2" xfId="0" applyFont="1" applyBorder="1"/>
    <xf numFmtId="9" fontId="2" fillId="0" borderId="2" xfId="0" applyNumberFormat="1" applyFont="1" applyBorder="1"/>
    <xf numFmtId="0" fontId="3" fillId="0" borderId="1" xfId="0" applyFont="1" applyBorder="1" applyAlignment="1">
      <alignment horizontal="center" vertical="center"/>
    </xf>
    <xf numFmtId="3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0" fontId="2" fillId="0" borderId="0" xfId="0" applyNumberFormat="1" applyFont="1" applyAlignment="1">
      <alignment vertical="center" wrapText="1"/>
    </xf>
    <xf numFmtId="3" fontId="3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2" fillId="0" borderId="0" xfId="2" applyFont="1"/>
    <xf numFmtId="43" fontId="2" fillId="0" borderId="2" xfId="2" applyFont="1" applyBorder="1"/>
  </cellXfs>
  <cellStyles count="3">
    <cellStyle name="Comma" xfId="2" builtinId="3"/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22B4-1D83-AA4A-972F-3765173F47C2}">
  <dimension ref="A1:U31"/>
  <sheetViews>
    <sheetView tabSelected="1" zoomScale="120" zoomScaleNormal="120" workbookViewId="0">
      <selection activeCell="H21" sqref="H21:H30"/>
    </sheetView>
  </sheetViews>
  <sheetFormatPr baseColWidth="10" defaultRowHeight="19" customHeight="1" x14ac:dyDescent="0.2"/>
  <cols>
    <col min="1" max="1" width="8" style="3" customWidth="1"/>
    <col min="2" max="3" width="13.1640625" style="4" bestFit="1" customWidth="1"/>
    <col min="4" max="4" width="10.33203125" style="4" bestFit="1" customWidth="1"/>
    <col min="5" max="5" width="10.6640625" style="3" bestFit="1" customWidth="1"/>
    <col min="6" max="6" width="14.1640625" style="3" bestFit="1" customWidth="1"/>
    <col min="7" max="7" width="14.83203125" style="3" bestFit="1" customWidth="1"/>
    <col min="8" max="8" width="10.33203125" style="4" bestFit="1" customWidth="1"/>
    <col min="9" max="9" width="12" style="3" bestFit="1" customWidth="1"/>
    <col min="10" max="10" width="14.83203125" style="3" bestFit="1" customWidth="1"/>
    <col min="11" max="11" width="15" style="3" bestFit="1" customWidth="1"/>
    <col min="12" max="12" width="14" style="4" bestFit="1" customWidth="1"/>
    <col min="13" max="13" width="9.6640625" style="3" customWidth="1"/>
    <col min="14" max="14" width="12.1640625" style="3" bestFit="1" customWidth="1"/>
    <col min="15" max="15" width="15.6640625" style="3" bestFit="1" customWidth="1"/>
    <col min="16" max="16" width="10" style="14" bestFit="1" customWidth="1"/>
    <col min="17" max="17" width="17.33203125" style="14" bestFit="1" customWidth="1"/>
    <col min="18" max="18" width="20.83203125" style="14" bestFit="1" customWidth="1"/>
    <col min="19" max="19" width="10.33203125" style="3" customWidth="1"/>
    <col min="20" max="20" width="12" style="4" customWidth="1"/>
    <col min="21" max="16384" width="10.83203125" style="3"/>
  </cols>
  <sheetData>
    <row r="1" spans="1:20" ht="19" customHeight="1" x14ac:dyDescent="0.2">
      <c r="A1" s="11" t="s">
        <v>29</v>
      </c>
    </row>
    <row r="3" spans="1:20" s="32" customFormat="1" ht="40" customHeight="1" x14ac:dyDescent="0.2">
      <c r="A3" s="26" t="s">
        <v>0</v>
      </c>
      <c r="B3" s="30" t="s">
        <v>1</v>
      </c>
      <c r="C3" s="30" t="s">
        <v>2</v>
      </c>
      <c r="D3" s="30" t="s">
        <v>3</v>
      </c>
      <c r="E3" s="26" t="s">
        <v>4</v>
      </c>
      <c r="F3" s="26" t="s">
        <v>5</v>
      </c>
      <c r="G3" s="26" t="s">
        <v>6</v>
      </c>
      <c r="H3" s="30" t="s">
        <v>7</v>
      </c>
      <c r="I3" s="26" t="s">
        <v>10</v>
      </c>
      <c r="J3" s="26" t="s">
        <v>8</v>
      </c>
      <c r="K3" s="26" t="s">
        <v>9</v>
      </c>
      <c r="L3" s="30" t="s">
        <v>11</v>
      </c>
      <c r="M3" s="26" t="s">
        <v>12</v>
      </c>
      <c r="N3" s="26" t="s">
        <v>13</v>
      </c>
      <c r="O3" s="26" t="s">
        <v>14</v>
      </c>
      <c r="P3" s="31" t="s">
        <v>15</v>
      </c>
      <c r="Q3" s="31" t="s">
        <v>16</v>
      </c>
      <c r="R3" s="31" t="s">
        <v>17</v>
      </c>
      <c r="S3" s="26" t="s">
        <v>18</v>
      </c>
      <c r="T3" s="30" t="s">
        <v>19</v>
      </c>
    </row>
    <row r="4" spans="1:20" ht="19" customHeight="1" x14ac:dyDescent="0.2">
      <c r="A4" s="3">
        <v>10</v>
      </c>
      <c r="B4" s="4">
        <v>967</v>
      </c>
      <c r="C4" s="4">
        <v>999</v>
      </c>
      <c r="D4" s="4">
        <v>497733</v>
      </c>
      <c r="E4" s="15">
        <f>+D4/D$14</f>
        <v>0.100000100455566</v>
      </c>
      <c r="F4" s="14">
        <f>+SUM(E$4:E4)</f>
        <v>0.100000100455566</v>
      </c>
      <c r="G4" s="14">
        <f>SUM(E4:E$13)</f>
        <v>0.99999999999999989</v>
      </c>
      <c r="H4" s="4">
        <v>489503</v>
      </c>
      <c r="I4" s="15">
        <f>+H4/H$14</f>
        <v>0.1082317538300982</v>
      </c>
      <c r="J4" s="14">
        <f>+SUM(I$4:I4)</f>
        <v>0.1082317538300982</v>
      </c>
      <c r="K4" s="14">
        <f>SUM(I4:I$13)</f>
        <v>1</v>
      </c>
      <c r="L4" s="4">
        <v>8230</v>
      </c>
      <c r="M4" s="5">
        <f>+L4/L$14</f>
        <v>1.8025121280812993E-2</v>
      </c>
      <c r="N4" s="6">
        <f>+SUM(M$4:M4)</f>
        <v>1.8025121280812993E-2</v>
      </c>
      <c r="O4" s="6">
        <f>SUM(M4:M$13)</f>
        <v>1</v>
      </c>
      <c r="P4" s="15">
        <f>+L4/D4</f>
        <v>1.6534969551948536E-2</v>
      </c>
      <c r="Q4" s="14">
        <f>+SUM(P$4:P4)</f>
        <v>1.6534969551948536E-2</v>
      </c>
      <c r="R4" s="14">
        <f>SUM(P4:P$13)</f>
        <v>0.91732999751525246</v>
      </c>
      <c r="S4" s="14">
        <f>+J4-N4</f>
        <v>9.0206632549285209E-2</v>
      </c>
      <c r="T4" s="21">
        <f>+H4/L4</f>
        <v>59.477885783718108</v>
      </c>
    </row>
    <row r="5" spans="1:20" ht="19" customHeight="1" x14ac:dyDescent="0.2">
      <c r="A5" s="3">
        <v>9</v>
      </c>
      <c r="B5" s="4">
        <v>955</v>
      </c>
      <c r="C5" s="4">
        <v>967</v>
      </c>
      <c r="D5" s="4">
        <v>497732</v>
      </c>
      <c r="E5" s="15">
        <f t="shared" ref="E5:E13" si="0">+D5/D$14</f>
        <v>9.9999899544434015E-2</v>
      </c>
      <c r="F5" s="14">
        <f>+SUM(E$4:E5)</f>
        <v>0.2</v>
      </c>
      <c r="G5" s="14">
        <f>SUM(E5:E$13)</f>
        <v>0.89999989954443393</v>
      </c>
      <c r="H5" s="4">
        <v>482499</v>
      </c>
      <c r="I5" s="15">
        <f t="shared" ref="I5:I12" si="1">+H5/H$14</f>
        <v>0.10668313164836282</v>
      </c>
      <c r="J5" s="14">
        <f>+SUM(I$4:I5)</f>
        <v>0.21491488547846102</v>
      </c>
      <c r="K5" s="14">
        <f>SUM(I5:I$13)</f>
        <v>0.89176824616990169</v>
      </c>
      <c r="L5" s="4">
        <v>15233</v>
      </c>
      <c r="M5" s="5">
        <f t="shared" ref="M5:M12" si="2">+L5/L$14</f>
        <v>3.3362900664717414E-2</v>
      </c>
      <c r="N5" s="6">
        <f>+SUM(M$4:M5)</f>
        <v>5.138802194553041E-2</v>
      </c>
      <c r="O5" s="6">
        <f>SUM(M5:M$13)</f>
        <v>0.98197487871918709</v>
      </c>
      <c r="P5" s="15">
        <f t="shared" ref="P5:P13" si="3">+L5/D5</f>
        <v>3.0604823479302115E-2</v>
      </c>
      <c r="Q5" s="14">
        <f>+SUM(P$4:P5)</f>
        <v>4.7139793031250654E-2</v>
      </c>
      <c r="R5" s="14">
        <f>SUM(P5:P$13)</f>
        <v>0.90079502796330391</v>
      </c>
      <c r="S5" s="14">
        <f t="shared" ref="S5:S13" si="4">+J5-N5</f>
        <v>0.16352686353293061</v>
      </c>
      <c r="T5" s="21">
        <f t="shared" ref="T5:T14" si="5">+H5/L5</f>
        <v>31.674588065384363</v>
      </c>
    </row>
    <row r="6" spans="1:20" ht="19" customHeight="1" x14ac:dyDescent="0.2">
      <c r="A6" s="3">
        <v>8</v>
      </c>
      <c r="B6" s="4">
        <v>943</v>
      </c>
      <c r="C6" s="4">
        <v>955</v>
      </c>
      <c r="D6" s="4">
        <v>497733</v>
      </c>
      <c r="E6" s="15">
        <f t="shared" si="0"/>
        <v>0.100000100455566</v>
      </c>
      <c r="F6" s="14">
        <f>+SUM(E$4:E6)</f>
        <v>0.30000010045556602</v>
      </c>
      <c r="G6" s="14">
        <f>SUM(E6:E$13)</f>
        <v>0.79999999999999993</v>
      </c>
      <c r="H6" s="4">
        <v>476973</v>
      </c>
      <c r="I6" s="15">
        <f t="shared" si="1"/>
        <v>0.10546130323941513</v>
      </c>
      <c r="J6" s="14">
        <f>+SUM(I$4:I6)</f>
        <v>0.32037618871787615</v>
      </c>
      <c r="K6" s="14">
        <f>SUM(I6:I$13)</f>
        <v>0.78508511452153895</v>
      </c>
      <c r="L6" s="4">
        <v>20760</v>
      </c>
      <c r="M6" s="5">
        <f t="shared" si="2"/>
        <v>4.546798515062913E-2</v>
      </c>
      <c r="N6" s="6">
        <f>+SUM(M$4:M6)</f>
        <v>9.6856007096159547E-2</v>
      </c>
      <c r="O6" s="6">
        <f>SUM(M6:M$13)</f>
        <v>0.94861197805446973</v>
      </c>
      <c r="P6" s="15">
        <f t="shared" si="3"/>
        <v>4.1709109100662403E-2</v>
      </c>
      <c r="Q6" s="14">
        <f>+SUM(P$4:P6)</f>
        <v>8.8848902131913057E-2</v>
      </c>
      <c r="R6" s="14">
        <f>SUM(P6:P$13)</f>
        <v>0.87019020448400175</v>
      </c>
      <c r="S6" s="14">
        <f t="shared" si="4"/>
        <v>0.22352018162171661</v>
      </c>
      <c r="T6" s="21">
        <f t="shared" si="5"/>
        <v>22.97557803468208</v>
      </c>
    </row>
    <row r="7" spans="1:20" ht="19" customHeight="1" x14ac:dyDescent="0.2">
      <c r="A7" s="3">
        <v>7</v>
      </c>
      <c r="B7" s="4">
        <v>932</v>
      </c>
      <c r="C7" s="4">
        <v>943</v>
      </c>
      <c r="D7" s="4">
        <v>497732</v>
      </c>
      <c r="E7" s="15">
        <f t="shared" si="0"/>
        <v>9.9999899544434015E-2</v>
      </c>
      <c r="F7" s="14">
        <f>+SUM(E$4:E7)</f>
        <v>0.4</v>
      </c>
      <c r="G7" s="14">
        <f>SUM(E7:E$13)</f>
        <v>0.69999989954443398</v>
      </c>
      <c r="H7" s="4">
        <v>472782</v>
      </c>
      <c r="I7" s="15">
        <f t="shared" si="1"/>
        <v>0.10453465053186903</v>
      </c>
      <c r="J7" s="14">
        <f>+SUM(I$4:I7)</f>
        <v>0.42491083924974515</v>
      </c>
      <c r="K7" s="14">
        <f>SUM(I7:I$13)</f>
        <v>0.6796238112821239</v>
      </c>
      <c r="L7" s="4">
        <v>24950</v>
      </c>
      <c r="M7" s="5">
        <f t="shared" si="2"/>
        <v>5.4644808743169397E-2</v>
      </c>
      <c r="N7" s="6">
        <f>+SUM(M$4:M7)</f>
        <v>0.15150081583932895</v>
      </c>
      <c r="O7" s="6">
        <f>SUM(M7:M$13)</f>
        <v>0.90314399290384051</v>
      </c>
      <c r="P7" s="15">
        <f t="shared" si="3"/>
        <v>5.0127377785635641E-2</v>
      </c>
      <c r="Q7" s="14">
        <f>+SUM(P$4:P7)</f>
        <v>0.13897627991754868</v>
      </c>
      <c r="R7" s="14">
        <f>SUM(P7:P$13)</f>
        <v>0.82848109538333947</v>
      </c>
      <c r="S7" s="14">
        <f t="shared" si="4"/>
        <v>0.2734100234104162</v>
      </c>
      <c r="T7" s="21">
        <f t="shared" si="5"/>
        <v>18.949178356713428</v>
      </c>
    </row>
    <row r="8" spans="1:20" ht="19" customHeight="1" x14ac:dyDescent="0.2">
      <c r="A8" s="3">
        <v>6</v>
      </c>
      <c r="B8" s="4">
        <v>920</v>
      </c>
      <c r="C8" s="4">
        <v>932</v>
      </c>
      <c r="D8" s="4">
        <v>497732</v>
      </c>
      <c r="E8" s="15">
        <f t="shared" si="0"/>
        <v>9.9999899544434015E-2</v>
      </c>
      <c r="F8" s="14">
        <f>+SUM(E$4:E8)</f>
        <v>0.49999989954443402</v>
      </c>
      <c r="G8" s="14">
        <f>SUM(E8:E$13)</f>
        <v>0.6</v>
      </c>
      <c r="H8" s="4">
        <v>466990</v>
      </c>
      <c r="I8" s="15">
        <f t="shared" si="1"/>
        <v>0.10325400808803532</v>
      </c>
      <c r="J8" s="14">
        <f>+SUM(I$4:I8)</f>
        <v>0.52816484733778046</v>
      </c>
      <c r="K8" s="14">
        <f>SUM(I8:I$13)</f>
        <v>0.57508916075025485</v>
      </c>
      <c r="L8" s="4">
        <v>30742</v>
      </c>
      <c r="M8" s="5">
        <f t="shared" si="2"/>
        <v>6.7330288993287121E-2</v>
      </c>
      <c r="N8" s="6">
        <f>+SUM(M$4:M8)</f>
        <v>0.21883110483261609</v>
      </c>
      <c r="O8" s="6">
        <f>SUM(M8:M$13)</f>
        <v>0.84849918416067105</v>
      </c>
      <c r="P8" s="15">
        <f t="shared" si="3"/>
        <v>6.1764162239920276E-2</v>
      </c>
      <c r="Q8" s="14">
        <f>+SUM(P$4:P8)</f>
        <v>0.20074044215746895</v>
      </c>
      <c r="R8" s="14">
        <f>SUM(P8:P$13)</f>
        <v>0.77835371759770378</v>
      </c>
      <c r="S8" s="14">
        <f t="shared" si="4"/>
        <v>0.30933374250516438</v>
      </c>
      <c r="T8" s="21">
        <f t="shared" si="5"/>
        <v>15.190618697547329</v>
      </c>
    </row>
    <row r="9" spans="1:20" ht="19" customHeight="1" x14ac:dyDescent="0.2">
      <c r="A9" s="3">
        <v>5</v>
      </c>
      <c r="B9" s="4">
        <v>906</v>
      </c>
      <c r="C9" s="4">
        <v>920</v>
      </c>
      <c r="D9" s="4">
        <v>497733</v>
      </c>
      <c r="E9" s="15">
        <f t="shared" si="0"/>
        <v>0.100000100455566</v>
      </c>
      <c r="F9" s="14">
        <f>+SUM(E$4:E9)</f>
        <v>0.6</v>
      </c>
      <c r="G9" s="14">
        <f>SUM(E9:E$13)</f>
        <v>0.50000010045556598</v>
      </c>
      <c r="H9" s="4">
        <v>460686</v>
      </c>
      <c r="I9" s="15">
        <f t="shared" si="1"/>
        <v>0.10186015968231577</v>
      </c>
      <c r="J9" s="14">
        <f>+SUM(I$4:I9)</f>
        <v>0.63002500702009623</v>
      </c>
      <c r="K9" s="14">
        <f>SUM(I9:I$13)</f>
        <v>0.47183515266221954</v>
      </c>
      <c r="L9" s="4">
        <v>37047</v>
      </c>
      <c r="M9" s="5">
        <f t="shared" si="2"/>
        <v>8.1139327835999864E-2</v>
      </c>
      <c r="N9" s="6">
        <f>+SUM(M$4:M9)</f>
        <v>0.29997043266861595</v>
      </c>
      <c r="O9" s="6">
        <f>SUM(M9:M$13)</f>
        <v>0.78116889516738408</v>
      </c>
      <c r="P9" s="15">
        <f t="shared" si="3"/>
        <v>7.4431472295387283E-2</v>
      </c>
      <c r="Q9" s="14">
        <f>+SUM(P$4:P9)</f>
        <v>0.27517191445285621</v>
      </c>
      <c r="R9" s="14">
        <f>SUM(P9:P$13)</f>
        <v>0.71658955535778346</v>
      </c>
      <c r="S9" s="14">
        <f t="shared" si="4"/>
        <v>0.33005457435148028</v>
      </c>
      <c r="T9" s="21">
        <f t="shared" si="5"/>
        <v>12.435176937403838</v>
      </c>
    </row>
    <row r="10" spans="1:20" ht="19" customHeight="1" x14ac:dyDescent="0.2">
      <c r="A10" s="3">
        <v>4</v>
      </c>
      <c r="B10" s="4">
        <v>887</v>
      </c>
      <c r="C10" s="4">
        <v>906</v>
      </c>
      <c r="D10" s="4">
        <v>497732</v>
      </c>
      <c r="E10" s="15">
        <f t="shared" si="0"/>
        <v>9.9999899544434015E-2</v>
      </c>
      <c r="F10" s="14">
        <f>+SUM(E$4:E10)</f>
        <v>0.69999989954443398</v>
      </c>
      <c r="G10" s="14">
        <f>SUM(E10:E$13)</f>
        <v>0.4</v>
      </c>
      <c r="H10" s="4">
        <v>451511</v>
      </c>
      <c r="I10" s="15">
        <f t="shared" si="1"/>
        <v>9.9831517689537075E-2</v>
      </c>
      <c r="J10" s="14">
        <f>+SUM(I$4:I10)</f>
        <v>0.72985652470963336</v>
      </c>
      <c r="K10" s="14">
        <f>SUM(I10:I$13)</f>
        <v>0.36997499297990372</v>
      </c>
      <c r="L10" s="4">
        <v>46211</v>
      </c>
      <c r="M10" s="5">
        <f t="shared" si="2"/>
        <v>0.10121007041405215</v>
      </c>
      <c r="N10" s="6">
        <f>+SUM(M$4:M10)</f>
        <v>0.40118050308266812</v>
      </c>
      <c r="O10" s="6">
        <f>SUM(M10:M$13)</f>
        <v>0.70002956733138411</v>
      </c>
      <c r="P10" s="15">
        <f t="shared" si="3"/>
        <v>9.2843136467014378E-2</v>
      </c>
      <c r="Q10" s="14">
        <f>+SUM(P$4:P10)</f>
        <v>0.36801505091987058</v>
      </c>
      <c r="R10" s="14">
        <f>SUM(P10:P$13)</f>
        <v>0.6421580830623963</v>
      </c>
      <c r="S10" s="14">
        <f t="shared" si="4"/>
        <v>0.32867602162696524</v>
      </c>
      <c r="T10" s="21">
        <f t="shared" si="5"/>
        <v>9.7706390253402873</v>
      </c>
    </row>
    <row r="11" spans="1:20" ht="19" customHeight="1" x14ac:dyDescent="0.2">
      <c r="A11" s="3">
        <v>3</v>
      </c>
      <c r="B11" s="4">
        <v>857</v>
      </c>
      <c r="C11" s="4">
        <v>887</v>
      </c>
      <c r="D11" s="4">
        <v>497733</v>
      </c>
      <c r="E11" s="15">
        <f t="shared" si="0"/>
        <v>0.100000100455566</v>
      </c>
      <c r="F11" s="14">
        <f>+SUM(E$4:E11)</f>
        <v>0.79999999999999993</v>
      </c>
      <c r="G11" s="14">
        <f>SUM(E11:E$13)</f>
        <v>0.30000010045556602</v>
      </c>
      <c r="H11" s="4">
        <v>437664</v>
      </c>
      <c r="I11" s="15">
        <f t="shared" si="1"/>
        <v>9.6769871294549975E-2</v>
      </c>
      <c r="J11" s="14">
        <f>+SUM(I$4:I11)</f>
        <v>0.82662639600418331</v>
      </c>
      <c r="K11" s="14">
        <f>SUM(I11:I$13)</f>
        <v>0.27014347529036664</v>
      </c>
      <c r="L11" s="4">
        <v>60069</v>
      </c>
      <c r="M11" s="5">
        <f t="shared" si="2"/>
        <v>0.13156148362298367</v>
      </c>
      <c r="N11" s="6">
        <f>+SUM(M$4:M11)</f>
        <v>0.53274198670565176</v>
      </c>
      <c r="O11" s="6">
        <f>SUM(M11:M$13)</f>
        <v>0.59881949691733194</v>
      </c>
      <c r="P11" s="15">
        <f t="shared" si="3"/>
        <v>0.12068518663620857</v>
      </c>
      <c r="Q11" s="14">
        <f>+SUM(P$4:P11)</f>
        <v>0.48870023755607916</v>
      </c>
      <c r="R11" s="14">
        <f>SUM(P11:P$13)</f>
        <v>0.54931494659538194</v>
      </c>
      <c r="S11" s="14">
        <f t="shared" si="4"/>
        <v>0.29388440929853155</v>
      </c>
      <c r="T11" s="21">
        <f t="shared" si="5"/>
        <v>7.2860210757628723</v>
      </c>
    </row>
    <row r="12" spans="1:20" ht="19" customHeight="1" x14ac:dyDescent="0.2">
      <c r="A12" s="3">
        <v>2</v>
      </c>
      <c r="B12" s="4">
        <v>800</v>
      </c>
      <c r="C12" s="4">
        <v>857</v>
      </c>
      <c r="D12" s="4">
        <v>497732</v>
      </c>
      <c r="E12" s="15">
        <f t="shared" si="0"/>
        <v>9.9999899544434015E-2</v>
      </c>
      <c r="F12" s="14">
        <f>+SUM(E$4:E12)</f>
        <v>0.89999989954443393</v>
      </c>
      <c r="G12" s="14">
        <f>SUM(E12:E$13)</f>
        <v>0.2</v>
      </c>
      <c r="H12" s="4">
        <v>411975</v>
      </c>
      <c r="I12" s="15">
        <f t="shared" si="1"/>
        <v>9.1089894820163927E-2</v>
      </c>
      <c r="J12" s="14">
        <f>+SUM(I$4:I12)</f>
        <v>0.91771629082434725</v>
      </c>
      <c r="K12" s="14">
        <f>SUM(I12:I$13)</f>
        <v>0.17337360399581669</v>
      </c>
      <c r="L12" s="4">
        <v>87757</v>
      </c>
      <c r="M12" s="5">
        <f t="shared" si="2"/>
        <v>0.19220298520538345</v>
      </c>
      <c r="N12" s="6">
        <f>+SUM(M$4:M12)</f>
        <v>0.72494497191103524</v>
      </c>
      <c r="O12" s="6">
        <f>SUM(M12:M$13)</f>
        <v>0.46725801329434824</v>
      </c>
      <c r="P12" s="15">
        <f t="shared" si="3"/>
        <v>0.17631375921178466</v>
      </c>
      <c r="Q12" s="14">
        <f>+SUM(P$4:P12)</f>
        <v>0.66501399676786388</v>
      </c>
      <c r="R12" s="14">
        <f>SUM(P12:P$13)</f>
        <v>0.4286297599591733</v>
      </c>
      <c r="S12" s="14">
        <f t="shared" si="4"/>
        <v>0.19277131891331201</v>
      </c>
      <c r="T12" s="21">
        <f t="shared" si="5"/>
        <v>4.6944973050582863</v>
      </c>
    </row>
    <row r="13" spans="1:20" ht="19" customHeight="1" thickBot="1" x14ac:dyDescent="0.25">
      <c r="A13" s="7">
        <v>1</v>
      </c>
      <c r="B13" s="8">
        <v>1</v>
      </c>
      <c r="C13" s="8">
        <v>800</v>
      </c>
      <c r="D13" s="8">
        <v>497733</v>
      </c>
      <c r="E13" s="16">
        <f t="shared" si="0"/>
        <v>0.100000100455566</v>
      </c>
      <c r="F13" s="17">
        <f>+SUM(E$4:E13)</f>
        <v>0.99999999999999989</v>
      </c>
      <c r="G13" s="17">
        <f>SUM(E13:E$13)</f>
        <v>0.100000100455566</v>
      </c>
      <c r="H13" s="8">
        <v>372147</v>
      </c>
      <c r="I13" s="16">
        <f>+H13/H$14</f>
        <v>8.2283709175652753E-2</v>
      </c>
      <c r="J13" s="17">
        <f>+SUM(I$4:I13)</f>
        <v>1</v>
      </c>
      <c r="K13" s="17">
        <f>SUM(I13:I$13)</f>
        <v>8.2283709175652753E-2</v>
      </c>
      <c r="L13" s="8">
        <v>125586</v>
      </c>
      <c r="M13" s="9">
        <f>+L13/L$14</f>
        <v>0.27505502808896481</v>
      </c>
      <c r="N13" s="10">
        <f>+SUM(M$4:M13)</f>
        <v>1</v>
      </c>
      <c r="O13" s="10">
        <f>SUM(M13:M$13)</f>
        <v>0.27505502808896481</v>
      </c>
      <c r="P13" s="16">
        <f t="shared" si="3"/>
        <v>0.25231600074738864</v>
      </c>
      <c r="Q13" s="17">
        <f>+SUM(P$4:P13)</f>
        <v>0.91732999751525246</v>
      </c>
      <c r="R13" s="17">
        <f>SUM(P13:P$13)</f>
        <v>0.25231600074738864</v>
      </c>
      <c r="S13" s="17">
        <f t="shared" si="4"/>
        <v>0</v>
      </c>
      <c r="T13" s="22">
        <f>+H13/L13</f>
        <v>2.9632841240265635</v>
      </c>
    </row>
    <row r="14" spans="1:20" s="11" customFormat="1" ht="19" customHeight="1" thickTop="1" x14ac:dyDescent="0.2">
      <c r="B14" s="12"/>
      <c r="C14" s="12"/>
      <c r="D14" s="12">
        <f>SUM(D4:D13)</f>
        <v>4977325</v>
      </c>
      <c r="E14" s="18">
        <f>SUM(E4:E13)</f>
        <v>0.99999999999999989</v>
      </c>
      <c r="F14" s="19"/>
      <c r="G14" s="19"/>
      <c r="H14" s="12">
        <f>SUM(H4:H13)</f>
        <v>4522730</v>
      </c>
      <c r="I14" s="18">
        <f>SUM(I4:I13)</f>
        <v>1</v>
      </c>
      <c r="J14" s="19"/>
      <c r="K14" s="19"/>
      <c r="L14" s="12">
        <f>SUM(L4:L13)</f>
        <v>456585</v>
      </c>
      <c r="M14" s="13">
        <f>SUM(M4:M13)</f>
        <v>1</v>
      </c>
      <c r="P14" s="18">
        <f>SUM(P4:P13)</f>
        <v>0.91732999751525246</v>
      </c>
      <c r="Q14" s="19"/>
      <c r="R14" s="19"/>
      <c r="S14" s="19"/>
      <c r="T14" s="23">
        <f t="shared" si="5"/>
        <v>9.9055597533865551</v>
      </c>
    </row>
    <row r="16" spans="1:20" ht="19" customHeight="1" x14ac:dyDescent="0.2">
      <c r="S16" s="14">
        <f>MAX(S4:S13)</f>
        <v>0.33005457435148028</v>
      </c>
    </row>
    <row r="19" spans="1:21" ht="19" customHeight="1" x14ac:dyDescent="0.2">
      <c r="B19" s="3"/>
      <c r="C19" s="3"/>
      <c r="D19" s="3"/>
      <c r="H19" s="3"/>
      <c r="K19"/>
    </row>
    <row r="20" spans="1:21" s="28" customFormat="1" ht="49" customHeight="1" x14ac:dyDescent="0.2">
      <c r="A20" s="20" t="s">
        <v>28</v>
      </c>
      <c r="B20" s="20" t="s">
        <v>30</v>
      </c>
      <c r="C20" s="20" t="s">
        <v>20</v>
      </c>
      <c r="D20" s="20" t="s">
        <v>3</v>
      </c>
      <c r="E20" s="20" t="s">
        <v>21</v>
      </c>
      <c r="F20" s="20" t="s">
        <v>22</v>
      </c>
      <c r="G20" s="20" t="s">
        <v>23</v>
      </c>
      <c r="H20" s="20" t="s">
        <v>24</v>
      </c>
      <c r="I20" s="20" t="s">
        <v>25</v>
      </c>
      <c r="J20" s="20" t="s">
        <v>26</v>
      </c>
      <c r="K20" s="20" t="s">
        <v>27</v>
      </c>
      <c r="L20" s="20" t="s">
        <v>19</v>
      </c>
      <c r="M20" s="27"/>
      <c r="Q20" s="29"/>
      <c r="R20" s="29"/>
      <c r="S20" s="29"/>
      <c r="U20" s="27"/>
    </row>
    <row r="21" spans="1:21" ht="19" customHeight="1" x14ac:dyDescent="0.2">
      <c r="A21" s="1">
        <v>0</v>
      </c>
      <c r="B21" s="1">
        <v>697</v>
      </c>
      <c r="C21" s="1">
        <v>829</v>
      </c>
      <c r="D21" s="1">
        <f>E21+F21</f>
        <v>820</v>
      </c>
      <c r="E21" s="1">
        <v>645</v>
      </c>
      <c r="F21" s="1">
        <v>175</v>
      </c>
      <c r="G21" s="2">
        <v>0.79</v>
      </c>
      <c r="H21" s="2">
        <v>0.21</v>
      </c>
      <c r="I21" s="2">
        <v>0.09</v>
      </c>
      <c r="J21" s="2">
        <v>0.2</v>
      </c>
      <c r="K21" s="2">
        <f>+ABS(I21-J21)</f>
        <v>0.11000000000000001</v>
      </c>
      <c r="L21" s="33">
        <f>+E21/F21</f>
        <v>3.6857142857142855</v>
      </c>
      <c r="M21" s="4"/>
      <c r="P21" s="3"/>
      <c r="S21" s="14"/>
      <c r="T21" s="3"/>
      <c r="U21" s="4"/>
    </row>
    <row r="22" spans="1:21" ht="19" customHeight="1" x14ac:dyDescent="0.2">
      <c r="A22" s="1">
        <v>1</v>
      </c>
      <c r="B22" s="1">
        <v>830</v>
      </c>
      <c r="C22" s="1">
        <v>850</v>
      </c>
      <c r="D22" s="1">
        <f t="shared" ref="D22:D30" si="6">E22+F22</f>
        <v>781</v>
      </c>
      <c r="E22" s="1">
        <v>654</v>
      </c>
      <c r="F22" s="1">
        <v>127</v>
      </c>
      <c r="G22" s="2">
        <v>0.84</v>
      </c>
      <c r="H22" s="2">
        <v>0.16</v>
      </c>
      <c r="I22" s="2">
        <v>0.18</v>
      </c>
      <c r="J22" s="2">
        <v>0.34</v>
      </c>
      <c r="K22" s="2">
        <f t="shared" ref="K22:K30" si="7">+ABS(I22-J22)</f>
        <v>0.16000000000000003</v>
      </c>
      <c r="L22" s="33">
        <f t="shared" ref="L22:L30" si="8">+E22/F22</f>
        <v>5.1496062992125982</v>
      </c>
      <c r="M22" s="4"/>
      <c r="P22" s="3"/>
      <c r="S22" s="14"/>
      <c r="T22" s="3"/>
      <c r="U22" s="4"/>
    </row>
    <row r="23" spans="1:21" ht="19" customHeight="1" x14ac:dyDescent="0.2">
      <c r="A23" s="1">
        <v>2</v>
      </c>
      <c r="B23" s="1">
        <v>851</v>
      </c>
      <c r="C23" s="1">
        <v>866</v>
      </c>
      <c r="D23" s="1">
        <f t="shared" si="6"/>
        <v>811</v>
      </c>
      <c r="E23" s="1">
        <v>704</v>
      </c>
      <c r="F23" s="1">
        <v>107</v>
      </c>
      <c r="G23" s="2">
        <v>0.87</v>
      </c>
      <c r="H23" s="2">
        <v>0.13</v>
      </c>
      <c r="I23" s="2">
        <v>0.28000000000000003</v>
      </c>
      <c r="J23" s="2">
        <v>0.46</v>
      </c>
      <c r="K23" s="2">
        <f t="shared" si="7"/>
        <v>0.18</v>
      </c>
      <c r="L23" s="33">
        <f t="shared" si="8"/>
        <v>6.5794392523364484</v>
      </c>
      <c r="M23" s="4"/>
      <c r="P23" s="3"/>
      <c r="S23" s="14"/>
      <c r="T23" s="3"/>
      <c r="U23" s="4"/>
    </row>
    <row r="24" spans="1:21" ht="19" customHeight="1" x14ac:dyDescent="0.2">
      <c r="A24" s="1">
        <v>3</v>
      </c>
      <c r="B24" s="1">
        <v>867</v>
      </c>
      <c r="C24" s="1">
        <v>879</v>
      </c>
      <c r="D24" s="1">
        <f t="shared" si="6"/>
        <v>791</v>
      </c>
      <c r="E24" s="1">
        <v>691</v>
      </c>
      <c r="F24" s="1">
        <v>100</v>
      </c>
      <c r="G24" s="2">
        <v>0.87</v>
      </c>
      <c r="H24" s="2">
        <v>0.13</v>
      </c>
      <c r="I24" s="2">
        <v>0.38</v>
      </c>
      <c r="J24" s="2">
        <v>0.56999999999999995</v>
      </c>
      <c r="K24" s="2">
        <f t="shared" si="7"/>
        <v>0.18999999999999995</v>
      </c>
      <c r="L24" s="33">
        <f t="shared" si="8"/>
        <v>6.91</v>
      </c>
      <c r="M24" s="4"/>
      <c r="P24" s="3"/>
      <c r="S24" s="14"/>
      <c r="T24" s="3"/>
      <c r="U24" s="4"/>
    </row>
    <row r="25" spans="1:21" ht="19" customHeight="1" x14ac:dyDescent="0.2">
      <c r="A25" s="1">
        <v>4</v>
      </c>
      <c r="B25" s="1">
        <v>880</v>
      </c>
      <c r="C25" s="1">
        <v>891</v>
      </c>
      <c r="D25" s="1">
        <f t="shared" si="6"/>
        <v>804</v>
      </c>
      <c r="E25" s="1">
        <v>715</v>
      </c>
      <c r="F25" s="1">
        <v>89</v>
      </c>
      <c r="G25" s="2">
        <v>0.89</v>
      </c>
      <c r="H25" s="2">
        <v>0.11</v>
      </c>
      <c r="I25" s="2">
        <v>0.48</v>
      </c>
      <c r="J25" s="2">
        <v>0.67</v>
      </c>
      <c r="K25" s="2">
        <f t="shared" si="7"/>
        <v>0.19000000000000006</v>
      </c>
      <c r="L25" s="33">
        <f t="shared" si="8"/>
        <v>8.0337078651685392</v>
      </c>
      <c r="M25" s="4"/>
      <c r="P25" s="3"/>
      <c r="S25" s="14"/>
      <c r="T25" s="3"/>
      <c r="U25" s="4"/>
    </row>
    <row r="26" spans="1:21" ht="19" customHeight="1" x14ac:dyDescent="0.2">
      <c r="A26" s="1">
        <v>5</v>
      </c>
      <c r="B26" s="1">
        <v>892</v>
      </c>
      <c r="C26" s="1">
        <v>902</v>
      </c>
      <c r="D26" s="1">
        <f t="shared" si="6"/>
        <v>797</v>
      </c>
      <c r="E26" s="1">
        <v>718</v>
      </c>
      <c r="F26" s="1">
        <v>79</v>
      </c>
      <c r="G26" s="2">
        <v>0.9</v>
      </c>
      <c r="H26" s="2">
        <v>0.1</v>
      </c>
      <c r="I26" s="2">
        <v>0.57999999999999996</v>
      </c>
      <c r="J26" s="2">
        <v>0.75</v>
      </c>
      <c r="K26" s="2">
        <f t="shared" si="7"/>
        <v>0.17000000000000004</v>
      </c>
      <c r="L26" s="33">
        <f t="shared" si="8"/>
        <v>9.0886075949367093</v>
      </c>
      <c r="M26" s="4"/>
      <c r="P26" s="3"/>
      <c r="S26" s="14"/>
      <c r="T26" s="3"/>
      <c r="U26" s="4"/>
    </row>
    <row r="27" spans="1:21" ht="19" customHeight="1" x14ac:dyDescent="0.2">
      <c r="A27" s="1">
        <v>6</v>
      </c>
      <c r="B27" s="1">
        <v>903</v>
      </c>
      <c r="C27" s="1">
        <v>914</v>
      </c>
      <c r="D27" s="1">
        <f t="shared" si="6"/>
        <v>841</v>
      </c>
      <c r="E27" s="1">
        <v>764</v>
      </c>
      <c r="F27" s="1">
        <v>77</v>
      </c>
      <c r="G27" s="2">
        <v>0.91</v>
      </c>
      <c r="H27" s="2">
        <v>0.09</v>
      </c>
      <c r="I27" s="2">
        <v>0.69</v>
      </c>
      <c r="J27" s="2">
        <v>0.84</v>
      </c>
      <c r="K27" s="2">
        <f t="shared" si="7"/>
        <v>0.15000000000000002</v>
      </c>
      <c r="L27" s="33">
        <f t="shared" si="8"/>
        <v>9.9220779220779214</v>
      </c>
      <c r="M27" s="4"/>
      <c r="P27" s="3"/>
      <c r="S27" s="14"/>
      <c r="T27" s="3"/>
      <c r="U27" s="4"/>
    </row>
    <row r="28" spans="1:21" ht="19" customHeight="1" x14ac:dyDescent="0.2">
      <c r="A28" s="1">
        <v>7</v>
      </c>
      <c r="B28" s="1">
        <v>915</v>
      </c>
      <c r="C28" s="1">
        <v>927</v>
      </c>
      <c r="D28" s="1">
        <f t="shared" si="6"/>
        <v>790</v>
      </c>
      <c r="E28" s="1">
        <v>733</v>
      </c>
      <c r="F28" s="1">
        <v>57</v>
      </c>
      <c r="G28" s="2">
        <v>0.93</v>
      </c>
      <c r="H28" s="2">
        <v>7.0000000000000007E-2</v>
      </c>
      <c r="I28" s="2">
        <v>0.79</v>
      </c>
      <c r="J28" s="2">
        <v>0.9</v>
      </c>
      <c r="K28" s="2">
        <f t="shared" si="7"/>
        <v>0.10999999999999999</v>
      </c>
      <c r="L28" s="33">
        <f t="shared" si="8"/>
        <v>12.859649122807017</v>
      </c>
      <c r="M28" s="4"/>
      <c r="P28" s="3"/>
      <c r="S28" s="14"/>
      <c r="T28" s="3"/>
      <c r="U28" s="4"/>
    </row>
    <row r="29" spans="1:21" ht="19" customHeight="1" x14ac:dyDescent="0.2">
      <c r="A29" s="1">
        <v>8</v>
      </c>
      <c r="B29" s="1">
        <v>928</v>
      </c>
      <c r="C29" s="1">
        <v>943</v>
      </c>
      <c r="D29" s="1">
        <f t="shared" si="6"/>
        <v>779</v>
      </c>
      <c r="E29" s="1">
        <v>727</v>
      </c>
      <c r="F29" s="1">
        <v>52</v>
      </c>
      <c r="G29" s="2">
        <v>0.93</v>
      </c>
      <c r="H29" s="2">
        <v>7.0000000000000007E-2</v>
      </c>
      <c r="I29" s="2">
        <v>0.89</v>
      </c>
      <c r="J29" s="2">
        <v>0.96</v>
      </c>
      <c r="K29" s="2">
        <f t="shared" si="7"/>
        <v>6.9999999999999951E-2</v>
      </c>
      <c r="L29" s="33">
        <f t="shared" si="8"/>
        <v>13.98076923076923</v>
      </c>
      <c r="M29" s="4"/>
      <c r="P29" s="3"/>
      <c r="S29" s="14"/>
      <c r="T29" s="3"/>
      <c r="U29" s="4"/>
    </row>
    <row r="30" spans="1:21" ht="19" customHeight="1" thickBot="1" x14ac:dyDescent="0.25">
      <c r="A30" s="24">
        <v>9</v>
      </c>
      <c r="B30" s="24">
        <v>944</v>
      </c>
      <c r="C30" s="24">
        <v>998</v>
      </c>
      <c r="D30" s="24">
        <f t="shared" si="6"/>
        <v>786</v>
      </c>
      <c r="E30" s="24">
        <v>752</v>
      </c>
      <c r="F30" s="24">
        <v>34</v>
      </c>
      <c r="G30" s="25">
        <v>0.96</v>
      </c>
      <c r="H30" s="25">
        <v>0.04</v>
      </c>
      <c r="I30" s="25">
        <v>1</v>
      </c>
      <c r="J30" s="25">
        <v>1</v>
      </c>
      <c r="K30" s="25">
        <f t="shared" si="7"/>
        <v>0</v>
      </c>
      <c r="L30" s="34">
        <f t="shared" si="8"/>
        <v>22.117647058823529</v>
      </c>
      <c r="M30" s="4"/>
      <c r="P30" s="3"/>
      <c r="S30" s="14"/>
      <c r="T30" s="3"/>
      <c r="U30" s="4"/>
    </row>
    <row r="31" spans="1:21" ht="19" customHeight="1" thickTop="1" x14ac:dyDescent="0.2">
      <c r="D31" s="4">
        <f>SUM(D21:D30)</f>
        <v>8000</v>
      </c>
      <c r="E31" s="4">
        <f>SUM(E21:E30)</f>
        <v>7103</v>
      </c>
      <c r="F31" s="4">
        <f>SUM(F21:F30)</f>
        <v>897</v>
      </c>
      <c r="G31" s="5">
        <f>+E31/D31</f>
        <v>0.88787499999999997</v>
      </c>
      <c r="H31" s="5">
        <f>+F31/D31</f>
        <v>0.112125</v>
      </c>
      <c r="I31" s="4"/>
      <c r="M31" s="4"/>
      <c r="P31" s="3"/>
      <c r="S31" s="14"/>
      <c r="T31" s="3"/>
      <c r="U31" s="4"/>
    </row>
  </sheetData>
  <conditionalFormatting sqref="P4:P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13">
    <cfRule type="expression" dxfId="1" priority="3" stopIfTrue="1">
      <formula>"MAX($S$4:$S$13)"</formula>
    </cfRule>
  </conditionalFormatting>
  <conditionalFormatting sqref="T4:T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:L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H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2023-08-18T12:41:22Z</dcterms:created>
  <dcterms:modified xsi:type="dcterms:W3CDTF">2023-08-24T23:05:14Z</dcterms:modified>
</cp:coreProperties>
</file>