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aelweikman/Desktop/BC_GIT/excel-challenge/"/>
    </mc:Choice>
  </mc:AlternateContent>
  <xr:revisionPtr revIDLastSave="0" documentId="13_ncr:1_{A567AB3F-4C60-AD44-9ECF-C9D715D60CD9}" xr6:coauthVersionLast="45" xr6:coauthVersionMax="45" xr10:uidLastSave="{00000000-0000-0000-0000-000000000000}"/>
  <bookViews>
    <workbookView xWindow="0" yWindow="460" windowWidth="33600" windowHeight="20540" activeTab="1" xr2:uid="{00000000-000D-0000-FFFF-FFFF00000000}"/>
  </bookViews>
  <sheets>
    <sheet name="Data" sheetId="1" r:id="rId1"/>
    <sheet name="Pivot Table_1" sheetId="3" r:id="rId2"/>
    <sheet name="Pivot Table_2" sheetId="4" r:id="rId3"/>
    <sheet name="Pivot Table_3" sheetId="5" r:id="rId4"/>
    <sheet name="Bonus Sheet" sheetId="8" r:id="rId5"/>
    <sheet name="Bonus Statistical Analysis" sheetId="9" r:id="rId6"/>
  </sheets>
  <definedNames>
    <definedName name="_xlnm._FilterDatabase" localSheetId="0" hidden="1">Data!$F$1:$F$4115</definedName>
    <definedName name="_xlnm._FilterDatabase" localSheetId="3" hidden="1">'Pivot Table_3'!$A$1:$E$18</definedName>
  </definedNames>
  <calcPr calcId="191029"/>
  <pivotCaches>
    <pivotCache cacheId="89" r:id="rId7"/>
    <pivotCache cacheId="9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9" l="1"/>
  <c r="I8" i="9"/>
  <c r="J9" i="9"/>
  <c r="I9" i="9"/>
  <c r="J8" i="9" l="1"/>
  <c r="J7" i="9"/>
  <c r="J6" i="9"/>
  <c r="I7" i="9"/>
  <c r="I6" i="9"/>
  <c r="J5" i="9"/>
  <c r="I5" i="9"/>
  <c r="J4" i="9"/>
  <c r="D5" i="8"/>
  <c r="D4" i="8"/>
  <c r="D13" i="8"/>
  <c r="D12" i="8"/>
  <c r="D11" i="8"/>
  <c r="D10" i="8"/>
  <c r="D9" i="8"/>
  <c r="D8" i="8"/>
  <c r="D7" i="8"/>
  <c r="D6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1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8" l="1"/>
  <c r="G13" i="8" s="1"/>
  <c r="E8" i="8"/>
  <c r="G8" i="8" s="1"/>
  <c r="E10" i="8"/>
  <c r="G10" i="8" s="1"/>
  <c r="E9" i="8"/>
  <c r="G9" i="8" s="1"/>
  <c r="E3" i="8"/>
  <c r="H3" i="8" s="1"/>
  <c r="E6" i="8"/>
  <c r="H6" i="8" s="1"/>
  <c r="E11" i="8"/>
  <c r="H11" i="8" s="1"/>
  <c r="E4" i="8"/>
  <c r="F4" i="8" s="1"/>
  <c r="E12" i="8"/>
  <c r="H12" i="8" s="1"/>
  <c r="E5" i="8"/>
  <c r="H5" i="8" s="1"/>
  <c r="E7" i="8"/>
  <c r="G7" i="8" s="1"/>
  <c r="E2" i="8"/>
  <c r="F2" i="8" s="1"/>
  <c r="F13" i="8" l="1"/>
  <c r="H13" i="8"/>
  <c r="H9" i="8"/>
  <c r="F9" i="8"/>
  <c r="H8" i="8"/>
  <c r="F8" i="8"/>
  <c r="H10" i="8"/>
  <c r="F10" i="8"/>
  <c r="G12" i="8"/>
  <c r="F11" i="8"/>
  <c r="G4" i="8"/>
  <c r="H4" i="8"/>
  <c r="F5" i="8"/>
  <c r="G11" i="8"/>
  <c r="F6" i="8"/>
  <c r="G6" i="8"/>
  <c r="G3" i="8"/>
  <c r="F3" i="8"/>
  <c r="G5" i="8"/>
  <c r="F12" i="8"/>
  <c r="H7" i="8"/>
  <c r="F7" i="8"/>
  <c r="H2" i="8"/>
  <c r="G2" i="8"/>
</calcChain>
</file>

<file path=xl/sharedStrings.xml><?xml version="1.0" encoding="utf-8"?>
<sst xmlns="http://schemas.openxmlformats.org/spreadsheetml/2006/main" count="28552" uniqueCount="8412">
  <si>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</si>
  <si>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</si>
  <si>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</si>
  <si>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</si>
  <si>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</si>
  <si>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</si>
  <si>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</si>
  <si>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</si>
  <si>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</si>
  <si>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</si>
  <si>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</si>
  <si>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</si>
  <si>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</si>
  <si>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</si>
  <si>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</si>
  <si>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</si>
  <si>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</si>
  <si>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</si>
  <si>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</si>
  <si>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</si>
  <si>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</si>
  <si>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</si>
  <si>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</si>
  <si>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</si>
  <si>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</si>
  <si>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</si>
  <si>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</si>
  <si>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</si>
  <si>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</si>
  <si>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</si>
  <si>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</si>
  <si>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</si>
  <si>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</si>
  <si>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</si>
  <si>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</si>
  <si>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</si>
  <si>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</si>
  <si>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</si>
  <si>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</si>
  <si>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</si>
  <si>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</si>
  <si>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</si>
  <si>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</si>
  <si>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</si>
  <si>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</si>
  <si>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</si>
  <si>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</si>
  <si>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</si>
  <si>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</si>
  <si>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</si>
  <si>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</si>
  <si>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</si>
  <si>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</si>
  <si>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</si>
  <si>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</si>
  <si>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</si>
  <si>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</si>
  <si>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</si>
  <si>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</si>
  <si>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</si>
  <si>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</si>
  <si>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</si>
  <si>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</si>
  <si>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</si>
  <si>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</si>
  <si>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</si>
  <si>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</si>
  <si>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</si>
  <si>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</si>
  <si>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</si>
  <si>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</si>
  <si>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</si>
  <si>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</si>
  <si>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</si>
  <si>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</si>
  <si>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</si>
  <si>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</si>
  <si>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</si>
  <si>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</si>
  <si>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</si>
  <si>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</si>
  <si>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</si>
  <si>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</si>
  <si>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</si>
  <si>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</si>
  <si>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</si>
  <si>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</si>
  <si>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</si>
  <si>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</si>
  <si>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</si>
  <si>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</si>
  <si>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</si>
  <si>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</si>
  <si>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</si>
  <si>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</si>
  <si>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</si>
  <si>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</si>
  <si>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</si>
  <si>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</si>
  <si>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</si>
  <si>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</si>
  <si>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</si>
  <si>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</si>
  <si>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</si>
  <si>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</si>
  <si>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</si>
  <si>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</si>
  <si>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</si>
  <si>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</si>
  <si>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</si>
  <si>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</si>
  <si>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</si>
  <si>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</si>
  <si>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</si>
  <si>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</si>
  <si>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</si>
  <si>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</si>
  <si>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</si>
  <si>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</si>
  <si>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</si>
  <si>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</si>
  <si>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</si>
  <si>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</si>
  <si>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</si>
  <si>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</si>
  <si>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</si>
  <si>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</si>
  <si>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</si>
  <si>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</si>
  <si>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</si>
  <si>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</si>
  <si>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</si>
  <si>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</si>
  <si>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</si>
  <si>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</si>
  <si>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</si>
  <si>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</si>
  <si>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</si>
  <si>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</si>
  <si>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</si>
  <si>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</si>
  <si>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</si>
  <si>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</si>
  <si>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</si>
  <si>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</si>
  <si>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</si>
  <si>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</si>
  <si>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</si>
  <si>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</si>
  <si>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</si>
  <si>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</si>
  <si>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</si>
  <si>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</si>
  <si>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</si>
  <si>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</si>
  <si>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</si>
  <si>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</si>
  <si>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</si>
  <si>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</si>
  <si>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</si>
  <si>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</si>
  <si>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</si>
  <si>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</si>
  <si>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</si>
  <si>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</si>
  <si>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</si>
  <si>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</si>
  <si>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</si>
  <si>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</si>
  <si>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</si>
  <si>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</si>
  <si>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</si>
  <si>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</si>
  <si>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</si>
  <si>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</si>
  <si>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</si>
  <si>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</si>
  <si>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</si>
  <si>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</si>
  <si>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</si>
  <si>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</si>
  <si>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</si>
  <si>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</si>
  <si>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</si>
  <si>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</si>
  <si>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</si>
  <si>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</si>
  <si>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</si>
  <si>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</si>
  <si>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</si>
  <si>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</si>
  <si>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</si>
  <si>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</si>
  <si>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</si>
  <si>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</si>
  <si>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</si>
  <si>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</si>
  <si>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</si>
  <si>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</si>
  <si>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</si>
  <si>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</si>
  <si>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</si>
  <si>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</si>
  <si>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</si>
  <si>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</si>
  <si>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</si>
  <si>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</si>
  <si>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</si>
  <si>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</si>
  <si>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</si>
  <si>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</si>
  <si>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</si>
  <si>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</si>
  <si>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</si>
  <si>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</si>
  <si>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</si>
  <si>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</si>
  <si>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</si>
  <si>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</si>
  <si>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</si>
  <si>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</si>
  <si>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</si>
  <si>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</si>
  <si>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</si>
  <si>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</si>
  <si>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</si>
  <si>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</si>
  <si>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</si>
  <si>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</si>
  <si>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</si>
  <si>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</si>
  <si>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</si>
  <si>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</si>
  <si>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</si>
  <si>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</si>
  <si>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</si>
  <si>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</si>
  <si>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</si>
  <si>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</si>
  <si>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</si>
  <si>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</si>
  <si>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</si>
  <si>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</si>
  <si>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</si>
  <si>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</si>
  <si>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</si>
  <si>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</si>
  <si>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</si>
  <si>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</si>
  <si>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</si>
  <si>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</si>
  <si>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</si>
  <si>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</si>
  <si>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</si>
  <si>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</si>
  <si>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</si>
  <si>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</si>
  <si>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</si>
  <si>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</si>
  <si>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</si>
  <si>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</si>
  <si>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</si>
  <si>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</si>
  <si>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</si>
  <si>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</si>
  <si>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</si>
  <si>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</si>
  <si>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</si>
  <si>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</si>
  <si>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</si>
  <si>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</si>
  <si>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</si>
  <si>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</si>
  <si>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</si>
  <si>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</si>
  <si>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</si>
  <si>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</si>
  <si>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</si>
  <si>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</si>
  <si>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</si>
  <si>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</si>
  <si>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</si>
  <si>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</si>
  <si>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</si>
  <si>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</si>
  <si>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</si>
  <si>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</si>
  <si>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</si>
  <si>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</si>
  <si>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</si>
  <si>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</si>
  <si>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</si>
  <si>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</si>
  <si>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</si>
  <si>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</si>
  <si>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</si>
  <si>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</si>
  <si>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</si>
  <si>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</si>
  <si>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</si>
  <si>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</si>
  <si>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</si>
  <si>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</si>
  <si>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</si>
  <si>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</si>
  <si>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</si>
  <si>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</si>
  <si>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</si>
  <si>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</si>
  <si>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</si>
  <si>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</si>
  <si>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</si>
  <si>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</si>
  <si>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</si>
  <si>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</si>
  <si>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</si>
  <si>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</si>
  <si>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</si>
  <si>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</si>
  <si>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</si>
  <si>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</si>
  <si>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</si>
  <si>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</si>
  <si>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</si>
  <si>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</si>
  <si>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</si>
  <si>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</si>
  <si>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</si>
  <si>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</si>
  <si>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</si>
  <si>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</si>
  <si>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</si>
  <si>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</si>
  <si>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</si>
  <si>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</si>
  <si>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</si>
  <si>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</si>
  <si>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</si>
  <si>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</si>
  <si>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</si>
  <si>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</si>
  <si>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</si>
  <si>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</si>
  <si>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</si>
  <si>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</si>
  <si>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</si>
  <si>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</si>
  <si>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</si>
  <si>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</si>
  <si>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</si>
  <si>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</si>
  <si>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</si>
  <si>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</si>
  <si>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</si>
  <si>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</si>
  <si>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</si>
  <si>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</si>
  <si>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</si>
  <si>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</si>
  <si>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</si>
  <si>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</si>
  <si>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</si>
  <si>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</si>
  <si>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</si>
  <si>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</si>
  <si>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</si>
  <si>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</si>
  <si>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</si>
  <si>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</si>
  <si>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</si>
  <si>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</si>
  <si>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</si>
  <si>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</si>
  <si>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</si>
  <si>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</si>
  <si>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</si>
  <si>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</si>
  <si>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</si>
  <si>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</si>
  <si>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</si>
  <si>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</si>
  <si>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</si>
  <si>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</si>
  <si>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</si>
  <si>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</si>
  <si>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</si>
  <si>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</si>
  <si>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</si>
  <si>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</si>
  <si>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</si>
  <si>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</si>
  <si>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</si>
  <si>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</si>
  <si>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</si>
  <si>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</si>
  <si>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</si>
  <si>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</si>
  <si>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</si>
  <si>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</si>
  <si>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</si>
  <si>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</si>
  <si>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</si>
  <si>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</si>
  <si>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</si>
  <si>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</si>
  <si>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</si>
  <si>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</si>
  <si>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</si>
  <si>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</si>
  <si>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</si>
  <si>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</si>
  <si>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</si>
  <si>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</si>
  <si>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</si>
  <si>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</si>
  <si>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</si>
  <si>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</si>
  <si>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</si>
  <si>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</si>
  <si>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</si>
  <si>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</si>
  <si>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</si>
  <si>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</si>
  <si>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</si>
  <si>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</si>
  <si>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</si>
  <si>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</si>
  <si>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</si>
  <si>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</si>
  <si>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</si>
  <si>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</si>
  <si>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</si>
  <si>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</si>
  <si>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</si>
  <si>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</si>
  <si>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</si>
  <si>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</si>
  <si>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</si>
  <si>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</si>
  <si>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</si>
  <si>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</si>
  <si>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</si>
  <si>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</si>
  <si>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</si>
  <si>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</si>
  <si>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</si>
  <si>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</si>
  <si>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</si>
  <si>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</si>
  <si>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</si>
  <si>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</si>
  <si>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</si>
  <si>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</si>
  <si>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</si>
  <si>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</si>
  <si>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</si>
  <si>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</si>
  <si>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</si>
  <si>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</si>
  <si>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</si>
  <si>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</si>
  <si>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</si>
  <si>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</si>
  <si>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</si>
  <si>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</si>
  <si>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</si>
  <si>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</si>
  <si>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</si>
  <si>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</si>
  <si>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</si>
  <si>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</si>
  <si>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</si>
  <si>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</si>
  <si>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</si>
  <si>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</si>
  <si>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</si>
  <si>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</si>
  <si>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</si>
  <si>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</si>
  <si>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</si>
  <si>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</si>
  <si>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</si>
  <si>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</si>
  <si>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</si>
  <si>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</si>
  <si>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</si>
  <si>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</si>
  <si>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</si>
  <si>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</si>
  <si>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</si>
  <si>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</si>
  <si>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</si>
  <si>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</si>
  <si>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</si>
  <si>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</si>
  <si>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</si>
  <si>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</si>
  <si>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</si>
  <si>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</si>
  <si>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</si>
  <si>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</si>
  <si>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</si>
  <si>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</si>
  <si>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</si>
  <si>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</si>
  <si>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</si>
  <si>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</si>
  <si>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</si>
  <si>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</si>
  <si>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</si>
  <si>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</si>
  <si>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</si>
  <si>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</si>
  <si>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</si>
  <si>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</si>
  <si>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</si>
  <si>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</si>
  <si>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</si>
  <si>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</si>
  <si>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</si>
  <si>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</si>
  <si>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</si>
  <si>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</si>
  <si>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</si>
  <si>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</si>
  <si>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</si>
  <si>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</si>
  <si>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</si>
  <si>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</si>
  <si>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</si>
  <si>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</si>
  <si>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</si>
  <si>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</si>
  <si>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</si>
  <si>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</si>
  <si>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</si>
  <si>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</si>
  <si>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</si>
  <si>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</si>
  <si>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</si>
  <si>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</si>
  <si>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</si>
  <si>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</si>
  <si>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</si>
  <si>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</si>
  <si>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</si>
  <si>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</si>
  <si>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</si>
  <si>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</si>
  <si>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</si>
  <si>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</si>
  <si>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</si>
  <si>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</si>
  <si>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</si>
  <si>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</si>
  <si>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</si>
  <si>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</si>
  <si>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</si>
  <si>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</si>
  <si>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</si>
  <si>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</si>
  <si>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</si>
  <si>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</si>
  <si>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</si>
  <si>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</si>
  <si>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</si>
  <si>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</si>
  <si>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</si>
  <si>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</si>
  <si>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</si>
  <si>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</si>
  <si>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</si>
  <si>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</si>
  <si>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</si>
  <si>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</si>
  <si>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</si>
  <si>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</si>
  <si>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</si>
  <si>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</si>
  <si>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</si>
  <si>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</si>
  <si>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</si>
  <si>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</si>
  <si>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</si>
  <si>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</si>
  <si>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</si>
  <si>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</si>
  <si>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</si>
  <si>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</si>
  <si>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</si>
  <si>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</si>
  <si>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</si>
  <si>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</si>
  <si>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</si>
  <si>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</si>
  <si>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</si>
  <si>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</si>
  <si>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</si>
  <si>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</si>
  <si>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</si>
  <si>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</si>
  <si>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</si>
  <si>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</si>
  <si>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</si>
  <si>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</si>
  <si>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</si>
  <si>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</si>
  <si>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</si>
  <si>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</si>
  <si>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</si>
  <si>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</si>
  <si>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</si>
  <si>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</si>
  <si>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</si>
  <si>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</si>
  <si>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</si>
  <si>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</si>
  <si>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</si>
  <si>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</si>
  <si>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</si>
  <si>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</si>
  <si>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</si>
  <si>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</si>
  <si>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</si>
  <si>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</si>
  <si>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</si>
  <si>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</si>
  <si>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</si>
  <si>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</si>
  <si>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</si>
  <si>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</si>
  <si>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</si>
  <si>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</si>
  <si>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</si>
  <si>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</si>
  <si>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</si>
  <si>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</si>
  <si>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</si>
  <si>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</si>
  <si>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</si>
  <si>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</si>
  <si>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</si>
  <si>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</si>
  <si>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</si>
  <si>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</si>
  <si>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</si>
  <si>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</si>
  <si>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</si>
  <si>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</si>
  <si>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</si>
  <si>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</si>
  <si>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</si>
  <si>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</si>
  <si>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</si>
  <si>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</si>
  <si>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</si>
  <si>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</si>
  <si>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</si>
  <si>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</si>
  <si>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</si>
  <si>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</si>
  <si>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</si>
  <si>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</si>
  <si>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</si>
  <si>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</si>
  <si>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</si>
  <si>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</si>
  <si>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</si>
  <si>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</si>
  <si>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</si>
  <si>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</si>
  <si>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</si>
  <si>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</si>
  <si>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</si>
  <si>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</si>
  <si>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</si>
  <si>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</si>
  <si>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</si>
  <si>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</si>
  <si>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</si>
  <si>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</si>
  <si>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</si>
  <si>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</si>
  <si>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</si>
  <si>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</si>
  <si>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</si>
  <si>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</si>
  <si>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</si>
  <si>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</si>
  <si>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</si>
  <si>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</si>
  <si>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</si>
  <si>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</si>
  <si>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</si>
  <si>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</si>
  <si>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</si>
  <si>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</si>
  <si>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</si>
  <si>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</si>
  <si>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</si>
  <si>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</si>
  <si>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</si>
  <si>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</si>
  <si>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</si>
  <si>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</si>
  <si>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</si>
  <si>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</si>
  <si>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</si>
  <si>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</si>
  <si>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</si>
  <si>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</si>
  <si>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</si>
  <si>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</si>
  <si>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</si>
  <si>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</si>
  <si>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</si>
  <si>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</si>
  <si>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</si>
  <si>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</si>
  <si>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</si>
  <si>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</si>
  <si>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</si>
  <si>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</si>
  <si>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</si>
  <si>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</si>
  <si>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</si>
  <si>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</si>
  <si>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</si>
  <si>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</si>
  <si>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</si>
  <si>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</si>
  <si>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</si>
  <si>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</si>
  <si>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</si>
  <si>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</si>
  <si>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</si>
  <si>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</si>
  <si>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</si>
  <si>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</si>
  <si>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</si>
  <si>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</si>
  <si>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</si>
  <si>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</si>
  <si>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</si>
  <si>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</si>
  <si>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</si>
  <si>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</si>
  <si>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</si>
  <si>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</si>
  <si>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</si>
  <si>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</si>
  <si>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</si>
  <si>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</si>
  <si>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</si>
  <si>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</si>
  <si>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</si>
  <si>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</si>
  <si>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</si>
  <si>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</si>
  <si>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</si>
  <si>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</si>
  <si>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</si>
  <si>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</si>
  <si>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</si>
  <si>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</si>
  <si>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</si>
  <si>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</si>
  <si>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</si>
  <si>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</si>
  <si>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</si>
  <si>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</si>
  <si>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</si>
  <si>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</si>
  <si>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</si>
  <si>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</si>
  <si>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</si>
  <si>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</si>
  <si>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</si>
  <si>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</si>
  <si>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</si>
  <si>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</si>
  <si>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</si>
  <si>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</si>
  <si>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</si>
  <si>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</si>
  <si>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</si>
  <si>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</si>
  <si>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</si>
  <si>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</si>
  <si>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</si>
  <si>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</si>
  <si>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</si>
  <si>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</si>
  <si>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</si>
  <si>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</si>
  <si>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</si>
  <si>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</si>
  <si>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</si>
  <si>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</si>
  <si>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</si>
  <si>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</si>
  <si>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</si>
  <si>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</si>
  <si>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</si>
  <si>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</si>
  <si>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</si>
  <si>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</si>
  <si>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</si>
  <si>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</si>
  <si>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</si>
  <si>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</si>
  <si>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</si>
  <si>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</si>
  <si>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</si>
  <si>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</si>
  <si>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</si>
  <si>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</si>
  <si>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</si>
  <si>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</si>
  <si>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</si>
  <si>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</si>
  <si>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</si>
  <si>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</si>
  <si>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</si>
  <si>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</si>
  <si>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</si>
  <si>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</si>
  <si>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</si>
  <si>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</si>
  <si>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</si>
  <si>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</si>
  <si>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</si>
  <si>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</si>
  <si>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</si>
  <si>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</si>
  <si>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</si>
  <si>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</si>
  <si>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</si>
  <si>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</si>
  <si>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</si>
  <si>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</si>
  <si>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</si>
  <si>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</si>
  <si>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</si>
  <si>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</si>
  <si>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</si>
  <si>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</si>
  <si>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</si>
  <si>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</si>
  <si>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</si>
  <si>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</si>
  <si>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</si>
  <si>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</si>
  <si>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</si>
  <si>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</si>
  <si>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</si>
  <si>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</si>
  <si>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</si>
  <si>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</si>
  <si>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</si>
  <si>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</si>
  <si>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</si>
  <si>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</si>
  <si>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</si>
  <si>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</si>
  <si>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</si>
  <si>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</si>
  <si>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</si>
  <si>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</si>
  <si>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</si>
  <si>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</si>
  <si>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</si>
  <si>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</si>
  <si>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</si>
  <si>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</si>
  <si>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</si>
  <si>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</si>
  <si>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</si>
  <si>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</si>
  <si>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</si>
  <si>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</si>
  <si>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</si>
  <si>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</si>
  <si>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</si>
  <si>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</si>
  <si>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</si>
  <si>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</si>
  <si>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</si>
  <si>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</si>
  <si>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</si>
  <si>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</si>
  <si>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</si>
  <si>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</si>
  <si>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</si>
  <si>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</si>
  <si>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</si>
  <si>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</si>
  <si>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</si>
  <si>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</si>
  <si>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</si>
  <si>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</si>
  <si>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</si>
  <si>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</si>
  <si>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</si>
  <si>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</si>
  <si>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</si>
  <si>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</si>
  <si>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</si>
  <si>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</si>
  <si>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</si>
  <si>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</si>
  <si>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</si>
  <si>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</si>
  <si>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</si>
  <si>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</si>
  <si>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</si>
  <si>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</si>
  <si>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</si>
  <si>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</si>
  <si>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</si>
  <si>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</si>
  <si>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</si>
  <si>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</si>
  <si>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</si>
  <si>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</si>
  <si>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</si>
  <si>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</si>
  <si>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</si>
  <si>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</si>
  <si>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</si>
  <si>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</si>
  <si>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</si>
  <si>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</si>
  <si>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</si>
  <si>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</si>
  <si>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</si>
  <si>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</si>
  <si>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</si>
  <si>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</si>
  <si>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</si>
  <si>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</si>
  <si>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</si>
  <si>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</si>
  <si>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</si>
  <si>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</si>
  <si>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</si>
  <si>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</si>
  <si>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</si>
  <si>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</si>
  <si>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</si>
  <si>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</si>
  <si>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</si>
  <si>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</si>
  <si>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</si>
  <si>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</si>
  <si>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</si>
  <si>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</si>
  <si>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</si>
  <si>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</si>
  <si>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</si>
  <si>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</si>
  <si>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</si>
  <si>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</si>
  <si>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</si>
  <si>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</si>
  <si>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</si>
  <si>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</si>
  <si>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</si>
  <si>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</si>
  <si>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</si>
  <si>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</si>
  <si>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</si>
  <si>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</si>
  <si>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</si>
  <si>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</si>
  <si>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</si>
  <si>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</si>
  <si>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</si>
  <si>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</si>
  <si>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</si>
  <si>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</si>
  <si>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</si>
  <si>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</si>
  <si>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</si>
  <si>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</si>
  <si>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</si>
  <si>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</si>
  <si>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</si>
  <si>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</si>
  <si>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</si>
  <si>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</si>
  <si>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</si>
  <si>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</si>
  <si>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</si>
  <si>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</si>
  <si>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</si>
  <si>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</si>
  <si>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</si>
  <si>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</si>
  <si>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</si>
  <si>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</si>
  <si>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</si>
  <si>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</si>
  <si>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</si>
  <si>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</si>
  <si>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</si>
  <si>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</si>
  <si>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</si>
  <si>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</si>
  <si>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</si>
  <si>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</si>
  <si>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</si>
  <si>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</si>
  <si>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</si>
  <si>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</si>
  <si>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</si>
  <si>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</si>
  <si>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</si>
  <si>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</si>
  <si>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</si>
  <si>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</si>
  <si>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</si>
  <si>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</si>
  <si>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</si>
  <si>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</si>
  <si>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</si>
  <si>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</si>
  <si>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</si>
  <si>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</si>
  <si>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</si>
  <si>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</si>
  <si>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</si>
  <si>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</si>
  <si>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</si>
  <si>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</si>
  <si>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</si>
  <si>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</si>
  <si>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</si>
  <si>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</si>
  <si>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</si>
  <si>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</si>
  <si>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</si>
  <si>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</si>
  <si>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</si>
  <si>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</si>
  <si>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</si>
  <si>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</si>
  <si>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</si>
  <si>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</si>
  <si>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</si>
  <si>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</si>
  <si>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</si>
  <si>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</si>
  <si>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</si>
  <si>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</si>
  <si>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</si>
  <si>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</si>
  <si>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</si>
  <si>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</si>
  <si>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</si>
  <si>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</si>
  <si>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</si>
  <si>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</si>
  <si>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</si>
  <si>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</si>
  <si>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</si>
  <si>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</si>
  <si>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</si>
  <si>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</si>
  <si>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</si>
  <si>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</si>
  <si>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</si>
  <si>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</si>
  <si>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</si>
  <si>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</si>
  <si>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</si>
  <si>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</si>
  <si>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</si>
  <si>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</si>
  <si>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</si>
  <si>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</si>
  <si>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</si>
  <si>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</si>
  <si>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</si>
  <si>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</si>
  <si>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</si>
  <si>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</si>
  <si>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</si>
  <si>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</si>
  <si>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</si>
  <si>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</si>
  <si>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</si>
  <si>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</si>
  <si>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</si>
  <si>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</si>
  <si>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</si>
  <si>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</si>
  <si>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</si>
  <si>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</si>
  <si>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</si>
  <si>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</si>
  <si>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</si>
  <si>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</si>
  <si>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</si>
  <si>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</si>
  <si>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</si>
  <si>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</si>
  <si>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</si>
  <si>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</si>
  <si>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</si>
  <si>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</si>
  <si>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</si>
  <si>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</si>
  <si>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</si>
  <si>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</si>
  <si>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</si>
  <si>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</si>
  <si>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</si>
  <si>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</si>
  <si>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</si>
  <si>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</si>
  <si>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</si>
  <si>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</si>
  <si>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</si>
  <si>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</si>
  <si>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</si>
  <si>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</si>
  <si>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</si>
  <si>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</si>
  <si>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</si>
  <si>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</si>
  <si>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</si>
  <si>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</si>
  <si>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</si>
  <si>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</si>
  <si>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</si>
  <si>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</si>
  <si>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</si>
  <si>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</si>
  <si>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</si>
  <si>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</si>
  <si>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</si>
  <si>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</si>
  <si>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</si>
  <si>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</si>
  <si>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</si>
  <si>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</si>
  <si>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</si>
  <si>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</si>
  <si>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</si>
  <si>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</si>
  <si>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</si>
  <si>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</si>
  <si>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</si>
  <si>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</si>
  <si>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</si>
  <si>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</si>
  <si>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</si>
  <si>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</si>
  <si>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</si>
  <si>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</si>
  <si>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</si>
  <si>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</si>
  <si>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</si>
  <si>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</si>
  <si>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</si>
  <si>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</si>
  <si>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</si>
  <si>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</si>
  <si>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</si>
  <si>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</si>
  <si>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</si>
  <si>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</si>
  <si>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</si>
  <si>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</si>
  <si>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</si>
  <si>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</si>
  <si>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</si>
  <si>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</si>
  <si>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</si>
  <si>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</si>
  <si>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</si>
  <si>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</si>
  <si>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</si>
  <si>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</si>
  <si>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</si>
  <si>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</si>
  <si>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</si>
  <si>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</si>
  <si>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</si>
  <si>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</si>
  <si>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</si>
  <si>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</si>
  <si>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</si>
  <si>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</si>
  <si>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</si>
  <si>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</si>
  <si>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</si>
  <si>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</si>
  <si>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</si>
  <si>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</si>
  <si>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</si>
  <si>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</si>
  <si>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</si>
  <si>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</si>
  <si>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</si>
  <si>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</si>
  <si>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</si>
  <si>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</si>
  <si>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</si>
  <si>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</si>
  <si>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</si>
  <si>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</si>
  <si>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</si>
  <si>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</si>
  <si>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</si>
  <si>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</si>
  <si>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</si>
  <si>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</si>
  <si>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</si>
  <si>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</si>
  <si>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</si>
  <si>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</si>
  <si>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</si>
  <si>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</si>
  <si>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</si>
  <si>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</si>
  <si>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</si>
  <si>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</si>
  <si>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</si>
  <si>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</si>
  <si>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</si>
  <si>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</si>
  <si>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</si>
  <si>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</si>
  <si>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</si>
  <si>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</si>
  <si>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</si>
  <si>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</si>
  <si>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</si>
  <si>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</si>
  <si>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</si>
  <si>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</si>
  <si>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</si>
  <si>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</si>
  <si>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</si>
  <si>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</si>
  <si>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</si>
  <si>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</si>
  <si>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</si>
  <si>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</si>
  <si>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</si>
  <si>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</si>
  <si>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</si>
  <si>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</si>
  <si>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</si>
  <si>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</si>
  <si>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</si>
  <si>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</si>
  <si>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</si>
  <si>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</si>
  <si>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</si>
  <si>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</si>
  <si>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</si>
  <si>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</si>
  <si>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</si>
  <si>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</si>
  <si>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</si>
  <si>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</si>
  <si>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</si>
  <si>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</si>
  <si>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</si>
  <si>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</si>
  <si>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</si>
  <si>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</si>
  <si>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</si>
  <si>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</si>
  <si>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</si>
  <si>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</si>
  <si>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</si>
  <si>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</si>
  <si>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</si>
  <si>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</si>
  <si>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</si>
  <si>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</si>
  <si>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</si>
  <si>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</si>
  <si>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</si>
  <si>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</si>
  <si>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</si>
  <si>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</si>
  <si>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</si>
  <si>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</si>
  <si>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</si>
  <si>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</si>
  <si>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</si>
  <si>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</si>
  <si>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</si>
  <si>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</si>
  <si>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</si>
  <si>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</si>
  <si>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</si>
  <si>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</si>
  <si>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</si>
  <si>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</si>
  <si>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</si>
  <si>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</si>
  <si>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</si>
  <si>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</si>
  <si>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</si>
  <si>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</si>
  <si>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</si>
  <si>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</si>
  <si>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</si>
  <si>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</si>
  <si>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</si>
  <si>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</si>
  <si>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</si>
  <si>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</si>
  <si>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</si>
  <si>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</si>
  <si>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</si>
  <si>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</si>
  <si>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</si>
  <si>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</si>
  <si>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</si>
  <si>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</si>
  <si>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</si>
  <si>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</si>
  <si>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</si>
  <si>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</si>
  <si>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</si>
  <si>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</si>
  <si>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</si>
  <si>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</si>
  <si>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</si>
  <si>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</si>
  <si>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</si>
  <si>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</si>
  <si>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</si>
  <si>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</si>
  <si>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</si>
  <si>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</si>
  <si>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</si>
  <si>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</si>
  <si>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</si>
  <si>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</si>
  <si>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</si>
  <si>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</si>
  <si>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</si>
  <si>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</si>
  <si>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</si>
  <si>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</si>
  <si>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</si>
  <si>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</si>
  <si>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</si>
  <si>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</si>
  <si>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</si>
  <si>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</si>
  <si>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</si>
  <si>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</si>
  <si>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</si>
  <si>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</si>
  <si>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</si>
  <si>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</si>
  <si>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</si>
  <si>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</si>
  <si>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</si>
  <si>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</si>
  <si>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</si>
  <si>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</si>
  <si>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</si>
  <si>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</si>
  <si>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</si>
  <si>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</si>
  <si>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</si>
  <si>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</si>
  <si>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</si>
  <si>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</si>
  <si>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</si>
  <si>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</si>
  <si>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</si>
  <si>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</si>
  <si>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</si>
  <si>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</si>
  <si>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</si>
  <si>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</si>
  <si>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</si>
  <si>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</si>
  <si>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</si>
  <si>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</si>
  <si>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</si>
  <si>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</si>
  <si>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</si>
  <si>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</si>
  <si>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</si>
  <si>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</si>
  <si>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</si>
  <si>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</si>
  <si>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</si>
  <si>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</si>
  <si>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</si>
  <si>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</si>
  <si>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</si>
  <si>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</si>
  <si>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</si>
  <si>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</si>
  <si>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</si>
  <si>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</si>
  <si>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</si>
  <si>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</si>
  <si>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</si>
  <si>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</si>
  <si>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</si>
  <si>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</si>
  <si>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</si>
  <si>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</si>
  <si>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</si>
  <si>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</si>
  <si>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</si>
  <si>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</si>
  <si>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</si>
  <si>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</si>
  <si>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</si>
  <si>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</si>
  <si>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</si>
  <si>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</si>
  <si>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</si>
  <si>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</si>
  <si>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</si>
  <si>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</si>
  <si>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</si>
  <si>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</si>
  <si>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</si>
  <si>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</si>
  <si>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</si>
  <si>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</si>
  <si>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</si>
  <si>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</si>
  <si>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</si>
  <si>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</si>
  <si>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</si>
  <si>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</si>
  <si>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</si>
  <si>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</si>
  <si>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</si>
  <si>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</si>
  <si>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</si>
  <si>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</si>
  <si>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</si>
  <si>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</si>
  <si>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</si>
  <si>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</si>
  <si>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</si>
  <si>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</si>
  <si>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</si>
  <si>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</si>
  <si>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</si>
  <si>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</si>
  <si>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</si>
  <si>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</si>
  <si>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</si>
  <si>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</si>
  <si>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</si>
  <si>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</si>
  <si>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</si>
  <si>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</si>
  <si>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</si>
  <si>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</si>
  <si>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</si>
  <si>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</si>
  <si>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</si>
  <si>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</si>
  <si>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</si>
  <si>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</si>
  <si>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</si>
  <si>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</si>
  <si>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</si>
  <si>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</si>
  <si>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</si>
  <si>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</si>
  <si>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</si>
  <si>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</si>
  <si>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</si>
  <si>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</si>
  <si>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</si>
  <si>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</si>
  <si>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</si>
  <si>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</si>
  <si>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</si>
  <si>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</si>
  <si>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</si>
  <si>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</si>
  <si>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</si>
  <si>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</si>
  <si>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</si>
  <si>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</si>
  <si>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</si>
  <si>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</si>
  <si>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</si>
  <si>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</si>
  <si>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</si>
  <si>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</si>
  <si>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</si>
  <si>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</si>
  <si>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</si>
  <si>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</si>
  <si>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</si>
  <si>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</si>
  <si>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</si>
  <si>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</si>
  <si>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</si>
  <si>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</si>
  <si>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</si>
  <si>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</si>
  <si>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</si>
  <si>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</si>
  <si>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</si>
  <si>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</si>
  <si>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</si>
  <si>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</si>
  <si>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</si>
  <si>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</si>
  <si>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</si>
  <si>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</si>
  <si>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</si>
  <si>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</si>
  <si>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</si>
  <si>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</si>
  <si>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</si>
  <si>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</si>
  <si>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</si>
  <si>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</si>
  <si>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</si>
  <si>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</si>
  <si>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</si>
  <si>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</si>
  <si>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</si>
  <si>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</si>
  <si>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</si>
  <si>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</si>
  <si>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</si>
  <si>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</si>
  <si>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</si>
  <si>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</si>
  <si>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</si>
  <si>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</si>
  <si>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</si>
  <si>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</si>
  <si>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</si>
  <si>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</si>
  <si>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</si>
  <si>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</si>
  <si>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</si>
  <si>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</si>
  <si>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</si>
  <si>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</si>
  <si>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</si>
  <si>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</si>
  <si>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</si>
  <si>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</si>
  <si>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</si>
  <si>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</si>
  <si>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</si>
  <si>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</si>
  <si>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</si>
  <si>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</si>
  <si>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</si>
  <si>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</si>
  <si>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</si>
  <si>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</si>
  <si>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</si>
  <si>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</si>
  <si>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</si>
  <si>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</si>
  <si>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</si>
  <si>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</si>
  <si>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</si>
  <si>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</si>
  <si>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</si>
  <si>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</si>
  <si>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</si>
  <si>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</si>
  <si>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</si>
  <si>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</si>
  <si>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</si>
  <si>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</si>
  <si>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</si>
  <si>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</si>
  <si>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</si>
  <si>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</si>
  <si>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</si>
  <si>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</si>
  <si>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</si>
  <si>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</si>
  <si>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</si>
  <si>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</si>
  <si>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</si>
  <si>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</si>
  <si>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</si>
  <si>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</si>
  <si>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</si>
  <si>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</si>
  <si>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</si>
  <si>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</si>
  <si>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</si>
  <si>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</si>
  <si>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</si>
  <si>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</si>
  <si>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</si>
  <si>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</si>
  <si>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</si>
  <si>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</si>
  <si>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</si>
  <si>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</si>
  <si>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</si>
  <si>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</si>
  <si>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</si>
  <si>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</si>
  <si>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</si>
  <si>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</si>
  <si>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</si>
  <si>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</si>
  <si>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</si>
  <si>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</si>
  <si>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</si>
  <si>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</si>
  <si>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</si>
  <si>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</si>
  <si>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</si>
  <si>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</si>
  <si>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</si>
  <si>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</si>
  <si>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</si>
  <si>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</si>
  <si>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</si>
  <si>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</si>
  <si>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</si>
  <si>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</si>
  <si>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</si>
  <si>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</si>
  <si>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</si>
  <si>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</si>
  <si>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</si>
  <si>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</si>
  <si>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</si>
  <si>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</si>
  <si>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</si>
  <si>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</si>
  <si>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</si>
  <si>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</si>
  <si>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</si>
  <si>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</si>
  <si>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</si>
  <si>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</si>
  <si>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</si>
  <si>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</si>
  <si>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</si>
  <si>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</si>
  <si>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</si>
  <si>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</si>
  <si>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</si>
  <si>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</si>
  <si>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</si>
  <si>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</si>
  <si>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</si>
  <si>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</si>
  <si>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</si>
  <si>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</si>
  <si>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</si>
  <si>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</si>
  <si>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</si>
  <si>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</si>
  <si>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</si>
  <si>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</si>
  <si>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</si>
  <si>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</si>
  <si>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</si>
  <si>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</si>
  <si>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</si>
  <si>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</si>
  <si>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</si>
  <si>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</si>
  <si>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</si>
  <si>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</si>
  <si>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</si>
  <si>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</si>
  <si>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</si>
  <si>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</si>
  <si>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</si>
  <si>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</si>
  <si>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</si>
  <si>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</si>
  <si>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</si>
  <si>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</si>
  <si>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</si>
  <si>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</si>
  <si>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</si>
  <si>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</si>
  <si>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</si>
  <si>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</si>
  <si>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</si>
  <si>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</si>
  <si>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</si>
  <si>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</si>
  <si>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</si>
  <si>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</si>
  <si>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</si>
  <si>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</si>
  <si>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</si>
  <si>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</si>
  <si>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</si>
  <si>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</si>
  <si>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</si>
  <si>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</si>
  <si>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</si>
  <si>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</si>
  <si>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</si>
  <si>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</si>
  <si>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</si>
  <si>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</si>
  <si>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</si>
  <si>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</si>
  <si>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</si>
  <si>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</si>
  <si>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</si>
  <si>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</si>
  <si>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</si>
  <si>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</si>
  <si>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</si>
  <si>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</si>
  <si>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</si>
  <si>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</si>
  <si>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</si>
  <si>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</si>
  <si>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</si>
  <si>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</si>
  <si>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</si>
  <si>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</si>
  <si>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</si>
  <si>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</si>
  <si>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</si>
  <si>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</si>
  <si>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</si>
  <si>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</si>
  <si>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</si>
  <si>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</si>
  <si>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</si>
  <si>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</si>
  <si>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</si>
  <si>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</si>
  <si>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</si>
  <si>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</si>
  <si>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</si>
  <si>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</si>
  <si>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</si>
  <si>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</si>
  <si>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</si>
  <si>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</si>
  <si>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</si>
  <si>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</si>
  <si>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</si>
  <si>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</si>
  <si>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</si>
  <si>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</si>
  <si>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</si>
  <si>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</si>
  <si>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</si>
  <si>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</si>
  <si>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</si>
  <si>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</si>
  <si>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</si>
  <si>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</si>
  <si>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</si>
  <si>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</si>
  <si>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</si>
  <si>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</si>
  <si>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</si>
  <si>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</si>
  <si>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</si>
  <si>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</si>
  <si>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</si>
  <si>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</si>
  <si>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</si>
  <si>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</si>
  <si>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</si>
  <si>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</si>
  <si>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</si>
  <si>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</si>
  <si>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</si>
  <si>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</si>
  <si>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</si>
  <si>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</si>
  <si>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</si>
  <si>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</si>
  <si>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</si>
  <si>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</si>
  <si>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</si>
  <si>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</si>
  <si>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</si>
  <si>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</si>
  <si>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</si>
  <si>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</si>
  <si>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</si>
  <si>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</si>
  <si>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</si>
  <si>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</si>
  <si>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</si>
  <si>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</si>
  <si>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</si>
  <si>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</si>
  <si>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</si>
  <si>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</si>
  <si>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</si>
  <si>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</si>
  <si>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</si>
  <si>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</si>
  <si>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</si>
  <si>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</si>
  <si>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</si>
  <si>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</si>
  <si>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</si>
  <si>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</si>
  <si>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</si>
  <si>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</si>
  <si>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</si>
  <si>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</si>
  <si>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</si>
  <si>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</si>
  <si>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</si>
  <si>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</si>
  <si>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</si>
  <si>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</si>
  <si>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</si>
  <si>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</si>
  <si>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</si>
  <si>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</si>
  <si>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</si>
  <si>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</si>
  <si>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</si>
  <si>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</si>
  <si>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</si>
  <si>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</si>
  <si>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</si>
  <si>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</si>
  <si>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</si>
  <si>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</si>
  <si>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</si>
  <si>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</si>
  <si>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</si>
  <si>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</si>
  <si>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</si>
  <si>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</si>
  <si>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</si>
  <si>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</si>
  <si>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</si>
  <si>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</si>
  <si>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</si>
  <si>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</si>
  <si>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</si>
  <si>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</si>
  <si>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</si>
  <si>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</si>
  <si>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</si>
  <si>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</si>
  <si>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</si>
  <si>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</si>
  <si>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</si>
  <si>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</si>
  <si>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</si>
  <si>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</si>
  <si>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</si>
  <si>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</si>
  <si>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</si>
  <si>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</si>
  <si>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</si>
  <si>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</si>
  <si>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</si>
  <si>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</si>
  <si>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</si>
  <si>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</si>
  <si>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</si>
  <si>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</si>
  <si>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</si>
  <si>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</si>
  <si>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</si>
  <si>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</si>
  <si>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</si>
  <si>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</si>
  <si>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</si>
  <si>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</si>
  <si>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</si>
  <si>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</si>
  <si>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</si>
  <si>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</si>
  <si>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</si>
  <si>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</si>
  <si>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</si>
  <si>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</si>
  <si>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</si>
  <si>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</si>
  <si>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</si>
  <si>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</si>
  <si>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</si>
  <si>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</si>
  <si>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</si>
  <si>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</si>
  <si>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</si>
  <si>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</si>
  <si>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</si>
  <si>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</si>
  <si>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</si>
  <si>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</si>
  <si>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</si>
  <si>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</si>
  <si>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</si>
  <si>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</si>
  <si>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</si>
  <si>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</si>
  <si>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</si>
  <si>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</si>
  <si>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</si>
  <si>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</si>
  <si>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</si>
  <si>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</si>
  <si>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</si>
  <si>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</si>
  <si>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</si>
  <si>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</si>
  <si>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</si>
  <si>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</si>
  <si>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</si>
  <si>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</si>
  <si>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</si>
  <si>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</si>
  <si>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</si>
  <si>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</si>
  <si>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</si>
  <si>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</si>
  <si>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</si>
  <si>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</si>
  <si>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</si>
  <si>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</si>
  <si>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</si>
  <si>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</si>
  <si>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</si>
  <si>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</si>
  <si>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</si>
  <si>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</si>
  <si>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</si>
  <si>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</si>
  <si>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</si>
  <si>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</si>
  <si>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</si>
  <si>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</si>
  <si>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</si>
  <si>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</si>
  <si>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</si>
  <si>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</si>
  <si>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</si>
  <si>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</si>
  <si>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</si>
  <si>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</si>
  <si>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</si>
  <si>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</si>
  <si>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</si>
  <si>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</si>
  <si>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</si>
  <si>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</si>
  <si>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</si>
  <si>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</si>
  <si>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</si>
  <si>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</si>
  <si>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</si>
  <si>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</si>
  <si>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</si>
  <si>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</si>
  <si>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</si>
  <si>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</si>
  <si>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</si>
  <si>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</si>
  <si>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</si>
  <si>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</si>
  <si>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</si>
  <si>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</si>
  <si>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</si>
  <si>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</si>
  <si>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</si>
  <si>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</si>
  <si>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</si>
  <si>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</si>
  <si>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</si>
  <si>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</si>
  <si>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</si>
  <si>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</si>
  <si>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</si>
  <si>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</si>
  <si>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</si>
  <si>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</si>
  <si>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</si>
  <si>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</si>
  <si>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</si>
  <si>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</si>
  <si>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</si>
  <si>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</si>
  <si>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</si>
  <si>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</si>
  <si>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</si>
  <si>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</si>
  <si>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</si>
  <si>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</si>
  <si>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</si>
  <si>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</si>
  <si>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</si>
  <si>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</si>
  <si>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</si>
  <si>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</si>
  <si>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</si>
  <si>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</si>
  <si>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</si>
  <si>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</si>
  <si>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</si>
  <si>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</si>
  <si>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</si>
  <si>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</si>
  <si>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</si>
  <si>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</si>
  <si>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</si>
  <si>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</si>
  <si>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</si>
  <si>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</si>
  <si>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</si>
  <si>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</si>
  <si>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</si>
  <si>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</si>
  <si>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</si>
  <si>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</si>
  <si>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</si>
  <si>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</si>
  <si>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</si>
  <si>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</si>
  <si>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</si>
  <si>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</si>
  <si>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</si>
  <si>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</si>
  <si>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</si>
  <si>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</si>
  <si>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</si>
  <si>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</si>
  <si>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</si>
  <si>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</si>
  <si>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</si>
  <si>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</si>
  <si>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</si>
  <si>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</si>
  <si>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</si>
  <si>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</si>
  <si>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</si>
  <si>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</si>
  <si>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</si>
  <si>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</si>
  <si>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</si>
  <si>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</si>
  <si>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</si>
  <si>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</si>
  <si>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</si>
  <si>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</si>
  <si>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</si>
  <si>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</si>
  <si>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</si>
  <si>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</si>
  <si>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</si>
  <si>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</si>
  <si>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</si>
  <si>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</si>
  <si>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</si>
  <si>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</si>
  <si>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</si>
  <si>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</si>
  <si>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</si>
  <si>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</si>
  <si>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</si>
  <si>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</si>
  <si>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</si>
  <si>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</si>
  <si>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</si>
  <si>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</si>
  <si>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</si>
  <si>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</si>
  <si>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</si>
  <si>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</si>
  <si>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</si>
  <si>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</si>
  <si>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</si>
  <si>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</si>
  <si>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</si>
  <si>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</si>
  <si>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</si>
  <si>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</si>
  <si>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</si>
  <si>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</si>
  <si>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</si>
  <si>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</si>
  <si>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</si>
  <si>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</si>
  <si>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</si>
  <si>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</si>
  <si>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</si>
  <si>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</si>
  <si>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</si>
  <si>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</si>
  <si>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</si>
  <si>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</si>
  <si>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</si>
  <si>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</si>
  <si>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</si>
  <si>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</si>
  <si>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</si>
  <si>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</si>
  <si>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</si>
  <si>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</si>
  <si>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</si>
  <si>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</si>
  <si>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</si>
  <si>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</si>
  <si>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</si>
  <si>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</si>
  <si>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</si>
  <si>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</si>
  <si>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</si>
  <si>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</si>
  <si>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</si>
  <si>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</si>
  <si>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</si>
  <si>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</si>
  <si>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</si>
  <si>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</si>
  <si>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</si>
  <si>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</si>
  <si>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</si>
  <si>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</si>
  <si>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</si>
  <si>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</si>
  <si>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</si>
  <si>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</si>
  <si>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</si>
  <si>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</si>
  <si>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</si>
  <si>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</si>
  <si>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</si>
  <si>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</si>
  <si>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</si>
  <si>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</si>
  <si>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</si>
  <si>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</si>
  <si>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</si>
  <si>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</si>
  <si>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</si>
  <si>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</si>
  <si>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</si>
  <si>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</si>
  <si>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</si>
  <si>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</si>
  <si>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</si>
  <si>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</si>
  <si>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</si>
  <si>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</si>
  <si>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</si>
  <si>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</si>
  <si>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</si>
  <si>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</si>
  <si>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</si>
  <si>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</si>
  <si>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</si>
  <si>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</si>
  <si>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</si>
  <si>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</si>
  <si>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</si>
  <si>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</si>
  <si>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</si>
  <si>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</si>
  <si>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</si>
  <si>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</si>
  <si>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</si>
  <si>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</si>
  <si>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</si>
  <si>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</si>
  <si>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</si>
  <si>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</si>
  <si>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</si>
  <si>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</si>
  <si>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</si>
  <si>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</si>
  <si>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</si>
  <si>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</si>
  <si>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</si>
  <si>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</si>
  <si>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</si>
  <si>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</si>
  <si>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</si>
  <si>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</si>
  <si>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</si>
  <si>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</si>
  <si>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</si>
  <si>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</si>
  <si>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</si>
  <si>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</si>
  <si>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</si>
  <si>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</si>
  <si>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</si>
  <si>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</si>
  <si>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</si>
  <si>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</si>
  <si>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</si>
  <si>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</si>
  <si>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</si>
  <si>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</si>
  <si>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</si>
  <si>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</si>
  <si>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</si>
  <si>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</si>
  <si>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</si>
  <si>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</si>
  <si>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</si>
  <si>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</si>
  <si>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</si>
  <si>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</si>
  <si>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</si>
  <si>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</si>
  <si>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</si>
  <si>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</si>
  <si>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</si>
  <si>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</si>
  <si>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</si>
  <si>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</si>
  <si>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</si>
  <si>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</si>
  <si>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</si>
  <si>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</si>
  <si>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</si>
  <si>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</si>
  <si>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</si>
  <si>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</si>
  <si>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</si>
  <si>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</si>
  <si>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</si>
  <si>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</si>
  <si>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</si>
  <si>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</si>
  <si>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</si>
  <si>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</si>
  <si>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</si>
  <si>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</si>
  <si>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</si>
  <si>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</si>
  <si>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</si>
  <si>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</si>
  <si>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</si>
  <si>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</si>
  <si>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</si>
  <si>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</si>
  <si>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</si>
  <si>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</si>
  <si>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</si>
  <si>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</si>
  <si>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</si>
  <si>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</si>
  <si>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</si>
  <si>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</si>
  <si>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</si>
  <si>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</si>
  <si>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</si>
  <si>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</si>
  <si>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</si>
  <si>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</si>
  <si>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</si>
  <si>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</si>
  <si>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</si>
  <si>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</si>
  <si>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</si>
  <si>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</si>
  <si>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</si>
  <si>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</si>
  <si>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</si>
  <si>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</si>
  <si>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</si>
  <si>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</si>
  <si>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</si>
  <si>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</si>
  <si>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</si>
  <si>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</si>
  <si>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</si>
  <si>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</si>
  <si>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</si>
  <si>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</si>
  <si>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</si>
  <si>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</si>
  <si>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</si>
  <si>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</si>
  <si>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</si>
  <si>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</si>
  <si>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</si>
  <si>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</si>
  <si>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</si>
  <si>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</si>
  <si>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</si>
  <si>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</si>
  <si>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</si>
  <si>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</si>
  <si>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</si>
  <si>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</si>
  <si>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</si>
  <si>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</si>
  <si>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</si>
  <si>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</si>
  <si>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</si>
  <si>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</si>
  <si>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</si>
  <si>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</si>
  <si>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</si>
  <si>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</si>
  <si>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</si>
  <si>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</si>
  <si>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</si>
  <si>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</si>
  <si>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</si>
  <si>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</si>
  <si>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</si>
  <si>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</si>
  <si>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</si>
  <si>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</si>
  <si>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</si>
  <si>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</si>
  <si>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</si>
  <si>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</si>
  <si>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</si>
  <si>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</si>
  <si>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</si>
  <si>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</si>
  <si>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</si>
  <si>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</si>
  <si>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</si>
  <si>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</si>
  <si>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</si>
  <si>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</si>
  <si>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</si>
  <si>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</si>
  <si>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</si>
  <si>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</si>
  <si>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</si>
  <si>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</si>
  <si>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</si>
  <si>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</si>
  <si>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</si>
  <si>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</si>
  <si>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</si>
  <si>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</si>
  <si>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</si>
  <si>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</si>
  <si>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</si>
  <si>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</si>
  <si>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</si>
  <si>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</si>
  <si>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</si>
  <si>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</si>
  <si>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</si>
  <si>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</si>
  <si>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</si>
  <si>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</si>
  <si>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</si>
  <si>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</si>
  <si>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</si>
  <si>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</si>
  <si>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</si>
  <si>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</si>
  <si>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</si>
  <si>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</si>
  <si>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</si>
  <si>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</si>
  <si>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</si>
  <si>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</si>
  <si>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</si>
  <si>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</si>
  <si>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</si>
  <si>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</si>
  <si>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</si>
  <si>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</si>
  <si>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</si>
  <si>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</si>
  <si>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</si>
  <si>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</si>
  <si>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</si>
  <si>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</si>
  <si>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</si>
  <si>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</si>
  <si>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</si>
  <si>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</si>
  <si>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</si>
  <si>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</si>
  <si>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</si>
  <si>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</si>
  <si>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</si>
  <si>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</si>
  <si>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</si>
  <si>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</si>
  <si>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</si>
  <si>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</si>
  <si>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</si>
  <si>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</si>
  <si>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</si>
  <si>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</si>
  <si>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</si>
  <si>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</si>
  <si>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</si>
  <si>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</si>
  <si>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</si>
  <si>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</si>
  <si>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</si>
  <si>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</si>
  <si>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</si>
  <si>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</si>
  <si>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</si>
  <si>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</si>
  <si>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</si>
  <si>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</si>
  <si>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</si>
  <si>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</si>
  <si>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</si>
  <si>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</si>
  <si>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</si>
  <si>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</si>
  <si>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</si>
  <si>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</si>
  <si>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</si>
  <si>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</si>
  <si>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</si>
  <si>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</si>
  <si>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</si>
  <si>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</si>
  <si>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</si>
  <si>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</si>
  <si>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</si>
  <si>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</si>
  <si>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</si>
  <si>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</si>
  <si>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</si>
  <si>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</si>
  <si>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</si>
  <si>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</si>
  <si>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</si>
  <si>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</si>
  <si>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</si>
  <si>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</si>
  <si>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</si>
  <si>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</si>
  <si>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</si>
  <si>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</si>
  <si>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</si>
  <si>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</si>
  <si>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</si>
  <si>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</si>
  <si>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</si>
  <si>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</si>
  <si>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</si>
  <si>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</si>
  <si>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</si>
  <si>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</si>
  <si>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</si>
  <si>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</si>
  <si>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</si>
  <si>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</si>
  <si>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</si>
  <si>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</si>
  <si>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</si>
  <si>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</si>
  <si>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</si>
  <si>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</si>
  <si>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</si>
  <si>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</si>
  <si>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</si>
  <si>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</si>
  <si>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</si>
  <si>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</si>
  <si>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</si>
  <si>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</si>
  <si>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</si>
  <si>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</si>
  <si>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</si>
  <si>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</si>
  <si>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</si>
  <si>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</si>
  <si>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</si>
  <si>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</si>
  <si>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</si>
  <si>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</si>
  <si>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</si>
  <si>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</si>
  <si>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</si>
  <si>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</si>
  <si>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</si>
  <si>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</si>
  <si>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</si>
  <si>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</si>
  <si>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</si>
  <si>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</si>
  <si>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</si>
  <si>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</si>
  <si>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</si>
  <si>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</si>
  <si>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</si>
  <si>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</si>
  <si>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</si>
  <si>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</si>
  <si>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</si>
  <si>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</si>
  <si>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</si>
  <si>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</si>
  <si>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</si>
  <si>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</si>
  <si>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</si>
  <si>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</si>
  <si>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</si>
  <si>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</si>
  <si>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</si>
  <si>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</si>
  <si>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</si>
  <si>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</si>
  <si>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</si>
  <si>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</si>
  <si>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</si>
  <si>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</si>
  <si>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</si>
  <si>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</si>
  <si>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</si>
  <si>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</si>
  <si>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</si>
  <si>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</si>
  <si>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</si>
  <si>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</si>
  <si>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</si>
  <si>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</si>
  <si>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</si>
  <si>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</si>
  <si>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</si>
  <si>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</si>
  <si>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</si>
  <si>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</si>
  <si>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</si>
  <si>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</si>
  <si>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</si>
  <si>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</si>
  <si>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</si>
  <si>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</si>
  <si>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</si>
  <si>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</si>
  <si>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</si>
  <si>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</si>
  <si>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</si>
  <si>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</si>
  <si>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</si>
  <si>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</si>
  <si>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</si>
  <si>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</si>
  <si>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</si>
  <si>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</si>
  <si>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</si>
  <si>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</si>
  <si>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</si>
  <si>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</si>
  <si>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</si>
  <si>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</si>
  <si>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</si>
  <si>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</si>
  <si>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</si>
  <si>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</si>
  <si>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</si>
  <si>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</si>
  <si>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</si>
  <si>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</si>
  <si>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</si>
  <si>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</si>
  <si>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</si>
  <si>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</si>
  <si>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</si>
  <si>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</si>
  <si>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</si>
  <si>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</si>
  <si>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</si>
  <si>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</si>
  <si>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</si>
  <si>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</si>
  <si>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</si>
  <si>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</si>
  <si>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</si>
  <si>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</si>
  <si>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</si>
  <si>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</si>
  <si>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</si>
  <si>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</si>
  <si>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</si>
  <si>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</si>
  <si>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</si>
  <si>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</si>
  <si>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</si>
  <si>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</si>
  <si>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</si>
  <si>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</si>
  <si>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</si>
  <si>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</si>
  <si>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</si>
  <si>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</si>
  <si>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</si>
  <si>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</si>
  <si>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</si>
  <si>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</si>
  <si>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</si>
  <si>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</si>
  <si>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</si>
  <si>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</si>
  <si>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</si>
  <si>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</si>
  <si>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</si>
  <si>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</si>
  <si>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</si>
  <si>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</si>
  <si>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</si>
  <si>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</si>
  <si>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</si>
  <si>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</si>
  <si>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</si>
  <si>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</si>
  <si>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</si>
  <si>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</si>
  <si>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</si>
  <si>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</si>
  <si>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</si>
  <si>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</si>
  <si>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</si>
  <si>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</si>
  <si>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</si>
  <si>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</si>
  <si>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</si>
  <si>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</si>
  <si>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</si>
  <si>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</si>
  <si>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</si>
  <si>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</si>
  <si>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</si>
  <si>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</si>
  <si>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</si>
  <si>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</si>
  <si>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</si>
  <si>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</si>
  <si>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</si>
  <si>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</si>
  <si>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</si>
  <si>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</si>
  <si>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</si>
  <si>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</si>
  <si>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</si>
  <si>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</si>
  <si>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</si>
  <si>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</si>
  <si>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</si>
  <si>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</si>
  <si>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</si>
  <si>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</si>
  <si>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</si>
  <si>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</si>
  <si>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</si>
  <si>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</si>
  <si>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</si>
  <si>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</si>
  <si>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</si>
  <si>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</si>
  <si>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</si>
  <si>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</si>
  <si>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</si>
  <si>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</si>
  <si>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</si>
  <si>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</si>
  <si>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</si>
  <si>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</si>
  <si>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</si>
  <si>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</si>
  <si>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</si>
  <si>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</si>
  <si>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</si>
  <si>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</si>
  <si>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</si>
  <si>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</si>
  <si>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</si>
  <si>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</si>
  <si>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</si>
  <si>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</si>
  <si>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</si>
  <si>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</si>
  <si>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</si>
  <si>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</si>
  <si>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</si>
  <si>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</si>
  <si>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</si>
  <si>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</si>
  <si>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</si>
  <si>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</si>
  <si>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</si>
  <si>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</si>
  <si>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</si>
  <si>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</si>
  <si>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</si>
  <si>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</si>
  <si>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</si>
  <si>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</si>
  <si>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</si>
  <si>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</si>
  <si>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</si>
  <si>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</si>
  <si>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</si>
  <si>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</si>
  <si>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</si>
  <si>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</si>
  <si>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</si>
  <si>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</si>
  <si>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</si>
  <si>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</si>
  <si>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</si>
  <si>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</si>
  <si>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</si>
  <si>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</si>
  <si>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</si>
  <si>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</si>
  <si>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</si>
  <si>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</si>
  <si>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</si>
  <si>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</si>
  <si>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</si>
  <si>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</si>
  <si>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</si>
  <si>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</si>
  <si>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</si>
  <si>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</si>
  <si>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</si>
  <si>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</si>
  <si>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</si>
  <si>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</si>
  <si>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</si>
  <si>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</si>
  <si>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</si>
  <si>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</si>
  <si>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</si>
  <si>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</si>
  <si>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</si>
  <si>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</si>
  <si>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</si>
  <si>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</si>
  <si>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</si>
  <si>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</si>
  <si>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</si>
  <si>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</si>
  <si>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</si>
  <si>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</si>
  <si>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</si>
  <si>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</si>
  <si>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</si>
  <si>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</si>
  <si>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</si>
  <si>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</si>
  <si>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</si>
  <si>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</si>
  <si>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</si>
  <si>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</si>
  <si>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</si>
  <si>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</si>
  <si>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</si>
  <si>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</si>
  <si>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</si>
  <si>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</si>
  <si>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</si>
  <si>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</si>
  <si>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</si>
  <si>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</si>
  <si>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</si>
  <si>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</si>
  <si>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</si>
  <si>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</si>
  <si>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</si>
  <si>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</si>
  <si>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</si>
  <si>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</si>
  <si>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</si>
  <si>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</si>
  <si>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</si>
  <si>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</si>
  <si>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</si>
  <si>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</si>
  <si>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</si>
  <si>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</si>
  <si>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</si>
  <si>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</si>
  <si>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</si>
  <si>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</si>
  <si>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</si>
  <si>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</si>
  <si>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</si>
  <si>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</si>
  <si>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</si>
  <si>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</si>
  <si>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</si>
  <si>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</si>
  <si>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</si>
  <si>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</si>
  <si>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</si>
  <si>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</si>
  <si>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</si>
  <si>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</si>
  <si>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</si>
  <si>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</si>
  <si>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</si>
  <si>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</si>
  <si>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</si>
  <si>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</si>
  <si>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</si>
  <si>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</si>
  <si>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</si>
  <si>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</si>
  <si>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</si>
  <si>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</si>
  <si>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</si>
  <si>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</si>
  <si>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</si>
  <si>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</si>
  <si>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</si>
  <si>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</si>
  <si>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</si>
  <si>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</si>
  <si>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</si>
  <si>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</si>
  <si>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</si>
  <si>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</si>
  <si>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</si>
  <si>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</si>
  <si>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</si>
  <si>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</si>
  <si>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</si>
  <si>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</si>
  <si>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</si>
  <si>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</si>
  <si>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</si>
  <si>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</si>
  <si>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</si>
  <si>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</si>
  <si>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</si>
  <si>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</si>
  <si>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</si>
  <si>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</si>
  <si>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</si>
  <si>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</si>
  <si>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</si>
  <si>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</si>
  <si>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</si>
  <si>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</si>
  <si>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</si>
  <si>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</si>
  <si>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</si>
  <si>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</si>
  <si>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</si>
  <si>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</si>
  <si>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</si>
  <si>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</si>
  <si>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</si>
  <si>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</si>
  <si>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</si>
  <si>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</si>
  <si>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</si>
  <si>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</si>
  <si>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</si>
  <si>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</si>
  <si>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</si>
  <si>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</si>
  <si>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</si>
  <si>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</si>
  <si>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</si>
  <si>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</si>
  <si>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</si>
  <si>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</si>
  <si>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</si>
  <si>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</si>
  <si>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</si>
  <si>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</si>
  <si>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</si>
  <si>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</si>
  <si>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</si>
  <si>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</si>
  <si>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</si>
  <si>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</si>
  <si>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</si>
  <si>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</si>
  <si>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</si>
  <si>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</si>
  <si>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</si>
  <si>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</si>
  <si>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</si>
  <si>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</si>
  <si>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</si>
  <si>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</si>
  <si>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</si>
  <si>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</si>
  <si>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</si>
  <si>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</si>
  <si>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</si>
  <si>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</si>
  <si>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</si>
  <si>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</si>
  <si>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</si>
  <si>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</si>
  <si>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</si>
  <si>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</si>
  <si>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</si>
  <si>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</si>
  <si>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</si>
  <si>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</si>
  <si>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</si>
  <si>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</si>
  <si>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</si>
  <si>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</si>
  <si>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</si>
  <si>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</si>
  <si>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</si>
  <si>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</si>
  <si>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</si>
  <si>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</si>
  <si>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</si>
  <si>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</si>
  <si>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</si>
  <si>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</si>
  <si>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</si>
  <si>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</si>
  <si>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</si>
  <si>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</si>
  <si>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</si>
  <si>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</si>
  <si>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</si>
  <si>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</si>
  <si>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</si>
  <si>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</si>
  <si>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</si>
  <si>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</si>
  <si>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</si>
  <si>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</si>
  <si>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</si>
  <si>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</si>
  <si>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</si>
  <si>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</si>
  <si>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</si>
  <si>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</si>
  <si>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</si>
  <si>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</si>
  <si>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</si>
  <si>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</si>
  <si>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</si>
  <si>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</si>
  <si>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</si>
  <si>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</si>
  <si>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</si>
  <si>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</si>
  <si>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</si>
  <si>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</si>
  <si>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</si>
  <si>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</si>
  <si>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</si>
  <si>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</si>
  <si>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</si>
  <si>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</si>
  <si>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</si>
  <si>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</si>
  <si>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</si>
  <si>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</si>
  <si>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</si>
  <si>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</si>
  <si>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</si>
  <si>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</si>
  <si>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</si>
  <si>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</si>
  <si>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</si>
  <si>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</si>
  <si>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</si>
  <si>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</si>
  <si>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</si>
  <si>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</si>
  <si>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</si>
  <si>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</si>
  <si>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</si>
  <si>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</si>
  <si>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</si>
  <si>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</si>
  <si>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</si>
  <si>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</si>
  <si>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</si>
  <si>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</si>
  <si>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</si>
  <si>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</si>
  <si>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</si>
  <si>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</si>
  <si>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</si>
  <si>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</si>
  <si>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</si>
  <si>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</si>
  <si>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</si>
  <si>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</si>
  <si>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</si>
  <si>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</si>
  <si>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</si>
  <si>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</si>
  <si>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</si>
  <si>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</si>
  <si>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</si>
  <si>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</si>
  <si>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</si>
  <si>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</si>
  <si>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</si>
  <si>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</si>
  <si>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</si>
  <si>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</si>
  <si>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</si>
  <si>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</si>
  <si>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</si>
  <si>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</si>
  <si>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</si>
  <si>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</si>
  <si>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</si>
  <si>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</si>
  <si>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</si>
  <si>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</si>
  <si>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</si>
  <si>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</si>
  <si>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</si>
  <si>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</si>
  <si>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</si>
  <si>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</si>
  <si>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</si>
  <si>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</si>
  <si>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</si>
  <si>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</si>
  <si>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</si>
  <si>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</si>
  <si>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</si>
  <si>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</si>
  <si>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</si>
  <si>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</si>
  <si>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</si>
  <si>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</si>
  <si>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</si>
  <si>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</si>
  <si>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</si>
  <si>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</si>
  <si>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</si>
  <si>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</si>
  <si>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</si>
  <si>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</si>
  <si>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</si>
  <si>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</si>
  <si>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</si>
  <si>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</si>
  <si>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</si>
  <si>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</si>
  <si>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</si>
  <si>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</si>
  <si>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</si>
  <si>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</si>
  <si>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</si>
  <si>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</si>
  <si>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</si>
  <si>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</si>
  <si>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</si>
  <si>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</si>
  <si>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</si>
  <si>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</si>
  <si>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</si>
  <si>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</si>
  <si>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</si>
  <si>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</si>
  <si>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</si>
  <si>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</si>
  <si>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</si>
  <si>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</si>
  <si>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</si>
  <si>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</si>
  <si>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</si>
  <si>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</si>
  <si>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</si>
  <si>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</si>
  <si>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</si>
  <si>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</si>
  <si>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</si>
  <si>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</si>
  <si>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</si>
  <si>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</si>
  <si>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</si>
  <si>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</si>
  <si>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</si>
  <si>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</si>
  <si>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</si>
  <si>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</si>
  <si>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</si>
  <si>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</si>
  <si>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</si>
  <si>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</si>
  <si>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</si>
  <si>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</si>
  <si>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</si>
  <si>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</si>
  <si>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</si>
  <si>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</si>
  <si>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</si>
  <si>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</si>
  <si>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</si>
  <si>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</si>
  <si>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</si>
  <si>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</si>
  <si>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</si>
  <si>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</si>
  <si>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</si>
  <si>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</si>
  <si>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</si>
  <si>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</si>
  <si>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</si>
  <si>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</si>
  <si>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</si>
  <si>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</si>
  <si>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</si>
  <si>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</si>
  <si>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</si>
  <si>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</si>
  <si>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</si>
  <si>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</si>
  <si>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</si>
  <si>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</si>
  <si>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</si>
  <si>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</si>
  <si>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</si>
  <si>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</si>
  <si>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</si>
  <si>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</si>
  <si>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</si>
  <si>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</si>
  <si>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</si>
  <si>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</si>
  <si>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</si>
  <si>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</si>
  <si>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</si>
  <si>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</si>
  <si>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</si>
  <si>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</si>
  <si>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</si>
  <si>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</si>
  <si>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</si>
  <si>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</si>
  <si>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</si>
  <si>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</si>
  <si>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</si>
  <si>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</si>
  <si>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</si>
  <si>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</si>
  <si>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</si>
  <si>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</si>
  <si>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</si>
  <si>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</si>
  <si>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</si>
  <si>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</si>
  <si>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</si>
  <si>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</si>
  <si>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</si>
  <si>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</si>
  <si>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</si>
  <si>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</si>
  <si>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</si>
  <si>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</si>
  <si>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</si>
  <si>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</si>
  <si>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</si>
  <si>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</si>
  <si>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</si>
  <si>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</si>
  <si>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</si>
  <si>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</si>
  <si>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</si>
  <si>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</si>
  <si>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</si>
  <si>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</si>
  <si>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</si>
  <si>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</si>
  <si>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</si>
  <si>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</si>
  <si>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</si>
  <si>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</si>
  <si>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</si>
  <si>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</si>
  <si>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</si>
  <si>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</si>
  <si>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</si>
  <si>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</si>
  <si>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</si>
  <si>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</si>
  <si>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</si>
  <si>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</si>
  <si>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</si>
  <si>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</si>
  <si>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</si>
  <si>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</si>
  <si>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</si>
  <si>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</si>
  <si>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</si>
  <si>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</si>
  <si>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</si>
  <si>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</si>
  <si>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</si>
  <si>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</si>
  <si>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</si>
  <si>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</si>
  <si>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</si>
  <si>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</si>
  <si>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</si>
  <si>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</si>
  <si>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</si>
  <si>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</si>
  <si>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</si>
  <si>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</si>
  <si>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</si>
  <si>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</si>
  <si>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</si>
  <si>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</si>
  <si>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</si>
  <si>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</si>
  <si>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</si>
  <si>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</si>
  <si>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</si>
  <si>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</si>
  <si>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</si>
  <si>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</si>
  <si>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</si>
  <si>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</si>
  <si>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</si>
  <si>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</si>
  <si>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</si>
  <si>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</si>
  <si>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</si>
  <si>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</si>
  <si>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</si>
  <si>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</si>
  <si>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</si>
  <si>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</si>
  <si>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</si>
  <si>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</si>
  <si>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</si>
  <si>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</si>
  <si>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</si>
  <si>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</si>
  <si>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</si>
  <si>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</si>
  <si>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</si>
  <si>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</si>
  <si>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</si>
  <si>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</si>
  <si>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</si>
  <si>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</si>
  <si>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</si>
  <si>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</si>
  <si>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</si>
  <si>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</si>
  <si>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</si>
  <si>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</si>
  <si>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</si>
  <si>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</si>
  <si>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</si>
  <si>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</si>
  <si>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</si>
  <si>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</si>
  <si>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</si>
  <si>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</si>
  <si>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</si>
  <si>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</si>
  <si>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</si>
  <si>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</si>
  <si>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</si>
  <si>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</si>
  <si>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</si>
  <si>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</si>
  <si>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</si>
  <si>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</si>
  <si>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</si>
  <si>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</si>
  <si>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</si>
  <si>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</si>
  <si>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</si>
  <si>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</si>
  <si>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</si>
  <si>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</si>
  <si>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</si>
  <si>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</si>
  <si>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</si>
  <si>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</si>
  <si>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</si>
  <si>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</si>
  <si>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</si>
  <si>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</si>
  <si>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</si>
  <si>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</si>
  <si>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</si>
  <si>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</si>
  <si>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</si>
  <si>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</si>
  <si>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</si>
  <si>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</si>
  <si>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</si>
  <si>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</si>
  <si>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</si>
  <si>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</si>
  <si>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</si>
  <si>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</si>
  <si>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</si>
  <si>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</si>
  <si>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</si>
  <si>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</si>
  <si>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</si>
  <si>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</si>
  <si>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</si>
  <si>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</si>
  <si>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</si>
  <si>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</si>
  <si>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</si>
  <si>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</si>
  <si>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</si>
  <si>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</si>
  <si>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</si>
  <si>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</si>
  <si>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</si>
  <si>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</si>
  <si>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</si>
  <si>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</si>
  <si>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</si>
  <si>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</si>
  <si>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</si>
  <si>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</si>
  <si>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</si>
  <si>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</si>
  <si>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</si>
  <si>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</si>
  <si>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</si>
  <si>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</si>
  <si>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</si>
  <si>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</si>
  <si>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</si>
  <si>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</si>
  <si>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</si>
  <si>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</si>
  <si>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</si>
  <si>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</si>
  <si>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</si>
  <si>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</si>
  <si>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</si>
  <si>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</si>
  <si>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</si>
  <si>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</si>
  <si>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</si>
  <si>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</si>
  <si>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</si>
  <si>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</si>
  <si>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</si>
  <si>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</si>
  <si>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</si>
  <si>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</si>
  <si>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</si>
  <si>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</si>
  <si>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</si>
  <si>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</si>
  <si>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</si>
  <si>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</si>
  <si>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</si>
  <si>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</si>
  <si>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</si>
  <si>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</si>
  <si>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</si>
  <si>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</si>
  <si>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</si>
  <si>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</si>
  <si>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</si>
  <si>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</si>
  <si>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</si>
  <si>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</si>
  <si>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</si>
  <si>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</si>
  <si>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</si>
  <si>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</si>
  <si>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</si>
  <si>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</si>
  <si>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</si>
  <si>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</si>
  <si>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</si>
  <si>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</si>
  <si>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</si>
  <si>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</si>
  <si>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</si>
  <si>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</si>
  <si>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</si>
  <si>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</si>
  <si>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</si>
  <si>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</si>
  <si>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</si>
  <si>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</si>
  <si>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</si>
  <si>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</si>
  <si>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</si>
  <si>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</si>
  <si>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</si>
  <si>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</si>
  <si>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</si>
  <si>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</si>
  <si>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</si>
  <si>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</si>
  <si>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</si>
  <si>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</si>
  <si>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</si>
  <si>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</si>
  <si>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</si>
  <si>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</si>
  <si>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</si>
  <si>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</si>
  <si>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</si>
  <si>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</si>
  <si>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</si>
  <si>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</si>
  <si>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</si>
  <si>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</si>
  <si>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</si>
  <si>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</si>
  <si>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</si>
  <si>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</si>
  <si>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</si>
  <si>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</si>
  <si>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</si>
  <si>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</si>
  <si>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</si>
  <si>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</si>
  <si>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</si>
  <si>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</si>
  <si>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</si>
  <si>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</si>
  <si>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</si>
  <si>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</si>
  <si>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</si>
  <si>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</si>
  <si>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</si>
  <si>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</si>
  <si>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</si>
  <si>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</si>
  <si>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</si>
  <si>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</si>
  <si>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</si>
  <si>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</si>
  <si>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</si>
  <si>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</si>
  <si>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</si>
  <si>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</si>
  <si>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</si>
  <si>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</si>
  <si>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</si>
  <si>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</si>
  <si>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</si>
  <si>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</si>
  <si>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</si>
  <si>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</si>
  <si>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</si>
  <si>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</si>
  <si>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</si>
  <si>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</si>
  <si>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</si>
  <si>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</si>
  <si>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</si>
  <si>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</si>
  <si>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</si>
  <si>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</si>
  <si>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</si>
  <si>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</si>
  <si>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</si>
  <si>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</si>
  <si>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</si>
  <si>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</si>
  <si>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</si>
  <si>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</si>
  <si>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</si>
  <si>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</si>
  <si>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</si>
  <si>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</si>
  <si>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</si>
  <si>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</si>
  <si>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</si>
  <si>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</si>
  <si>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</si>
  <si>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</si>
  <si>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</si>
  <si>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</si>
  <si>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</si>
  <si>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</si>
  <si>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</si>
  <si>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</si>
  <si>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</si>
  <si>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</si>
  <si>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</si>
  <si>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</si>
  <si>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</si>
  <si>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</si>
  <si>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</si>
  <si>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</si>
  <si>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</si>
  <si>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</si>
  <si>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</si>
  <si>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</si>
  <si>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</si>
  <si>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</si>
  <si>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</si>
  <si>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</si>
  <si>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</si>
  <si>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</si>
  <si>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</si>
  <si>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</si>
  <si>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</si>
  <si>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</si>
  <si>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</si>
  <si>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</si>
  <si>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</si>
  <si>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</si>
  <si>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</si>
  <si>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</si>
  <si>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</si>
  <si>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</si>
  <si>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</si>
  <si>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</si>
  <si>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</si>
  <si>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</si>
  <si>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</si>
  <si>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</si>
  <si>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</si>
  <si>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</si>
  <si>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</si>
  <si>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</si>
  <si>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</si>
  <si>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</si>
  <si>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</si>
  <si>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</si>
  <si>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</si>
  <si>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</si>
  <si>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</si>
  <si>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</si>
  <si>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</si>
  <si>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</si>
  <si>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</si>
  <si>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</si>
  <si>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</si>
  <si>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</si>
  <si>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</si>
  <si>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</si>
  <si>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</si>
  <si>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</si>
  <si>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</si>
  <si>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</si>
  <si>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</si>
  <si>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</si>
  <si>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</si>
  <si>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</si>
  <si>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</si>
  <si>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</si>
  <si>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</si>
  <si>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</si>
  <si>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</si>
  <si>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</si>
  <si>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</si>
  <si>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</si>
  <si>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</si>
  <si>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</si>
  <si>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</si>
  <si>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</si>
  <si>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</si>
  <si>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</si>
  <si>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</si>
  <si>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</si>
  <si>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</si>
  <si>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</si>
  <si>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</si>
  <si>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</si>
  <si>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</si>
  <si>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</si>
  <si>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</si>
  <si>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</si>
  <si>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</si>
  <si>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</si>
  <si>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</si>
  <si>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</si>
  <si>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</si>
  <si>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</si>
  <si>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</si>
  <si>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</si>
  <si>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</si>
  <si>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</si>
  <si>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</si>
  <si>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</si>
  <si>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</si>
  <si>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</si>
  <si>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</si>
  <si>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</si>
  <si>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</si>
  <si>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</si>
  <si>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</si>
  <si>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</si>
  <si>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</si>
  <si>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</si>
  <si>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</si>
  <si>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</si>
  <si>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</si>
  <si>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</si>
  <si>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</si>
  <si>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</si>
  <si>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</si>
  <si>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</si>
  <si>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</si>
  <si>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</si>
  <si>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</si>
  <si>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</si>
  <si>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</si>
  <si>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</si>
  <si>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</si>
  <si>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</si>
  <si>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</si>
  <si>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</si>
  <si>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</si>
  <si>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</si>
  <si>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</si>
  <si>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</si>
  <si>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</si>
  <si>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</si>
  <si>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</si>
  <si>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</si>
  <si>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</si>
  <si>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</si>
  <si>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</si>
  <si>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</si>
  <si>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</si>
  <si>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</si>
  <si>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</si>
  <si>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</si>
  <si>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</si>
  <si>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</si>
  <si>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</si>
  <si>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</si>
  <si>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</si>
  <si>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</si>
  <si>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</si>
  <si>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</si>
  <si>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</si>
  <si>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</si>
  <si>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</si>
  <si>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</si>
  <si>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</si>
  <si>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</si>
  <si>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</si>
  <si>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</si>
  <si>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</si>
  <si>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</si>
  <si>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</si>
  <si>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</si>
  <si>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</si>
  <si>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</si>
  <si>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</si>
  <si>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</si>
  <si>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</si>
  <si>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</si>
  <si>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</si>
  <si>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</si>
  <si>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</si>
  <si>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</si>
  <si>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</si>
  <si>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</si>
  <si>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</si>
  <si>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</si>
  <si>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</si>
  <si>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</si>
  <si>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</si>
  <si>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</si>
  <si>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</si>
  <si>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</si>
  <si>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</si>
  <si>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</si>
  <si>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</si>
  <si>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</si>
  <si>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</si>
  <si>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</si>
  <si>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</si>
  <si>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</si>
  <si>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</si>
  <si>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</si>
  <si>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</si>
  <si>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</si>
  <si>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</si>
  <si>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</si>
  <si>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</si>
  <si>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</si>
  <si>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</si>
  <si>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</si>
  <si>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</si>
  <si>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</si>
  <si>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</si>
  <si>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</si>
  <si>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</si>
  <si>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</si>
  <si>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</si>
  <si>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</si>
  <si>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</si>
  <si>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</si>
  <si>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</si>
  <si>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</si>
  <si>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</si>
  <si>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</si>
  <si>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</si>
  <si>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</si>
  <si>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</si>
  <si>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</si>
  <si>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</si>
  <si>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</si>
  <si>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</si>
  <si>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</si>
  <si>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</si>
  <si>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</si>
  <si>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</si>
  <si>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</si>
  <si>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</si>
  <si>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</si>
  <si>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</si>
  <si>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</si>
  <si>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</si>
  <si>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</si>
  <si>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</si>
  <si>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</si>
  <si>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</si>
  <si>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</si>
  <si>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</si>
  <si>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</si>
  <si>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</si>
  <si>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</si>
  <si>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</si>
  <si>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</si>
  <si>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</si>
  <si>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</si>
  <si>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</si>
  <si>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</si>
  <si>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</si>
  <si>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</si>
  <si>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</si>
  <si>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</si>
  <si>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</si>
  <si>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</si>
  <si>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</si>
  <si>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</si>
  <si>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</si>
  <si>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</si>
  <si>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</si>
  <si>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</si>
  <si>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</si>
  <si>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</si>
  <si>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</si>
  <si>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</si>
  <si>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</si>
  <si>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</si>
  <si>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</si>
  <si>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</si>
  <si>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</si>
  <si>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</si>
  <si>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</si>
  <si>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</si>
  <si>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</si>
  <si>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</si>
  <si>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</si>
  <si>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</si>
  <si>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</si>
  <si>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</si>
  <si>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</si>
  <si>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</si>
  <si>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</si>
  <si>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</si>
  <si>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</si>
  <si>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</si>
  <si>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</si>
  <si>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</si>
  <si>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</si>
  <si>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</si>
  <si>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</si>
  <si>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</si>
  <si>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</si>
  <si>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</si>
  <si>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</si>
  <si>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</si>
  <si>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</si>
  <si>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</si>
  <si>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</si>
  <si>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</si>
  <si>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</si>
  <si>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</si>
  <si>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</si>
  <si>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</si>
  <si>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</si>
  <si>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</si>
  <si>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</si>
  <si>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</si>
  <si>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</si>
  <si>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</si>
  <si>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</si>
  <si>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</si>
  <si>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</si>
  <si>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</si>
  <si>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</si>
  <si>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</si>
  <si>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</si>
  <si>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</si>
  <si>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</si>
  <si>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</si>
  <si>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</si>
  <si>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</si>
  <si>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</si>
  <si>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</si>
  <si>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</si>
  <si>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</si>
  <si>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</si>
  <si>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</si>
  <si>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</si>
  <si>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</si>
  <si>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</si>
  <si>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</si>
  <si>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</si>
  <si>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</si>
  <si>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</si>
  <si>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</si>
  <si>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</si>
  <si>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</si>
  <si>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</si>
  <si>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</si>
  <si>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</si>
  <si>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</si>
  <si>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</si>
  <si>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</si>
  <si>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</si>
  <si>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</si>
  <si>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</si>
  <si>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</si>
  <si>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</si>
  <si>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</si>
  <si>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</si>
  <si>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</si>
  <si>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</si>
  <si>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</si>
  <si>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</si>
  <si>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</si>
  <si>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</si>
  <si>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</si>
  <si>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</si>
  <si>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</si>
  <si>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</si>
  <si>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</si>
  <si>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</si>
  <si>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</si>
  <si>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</si>
  <si>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</si>
  <si>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</si>
  <si>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</si>
  <si>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</si>
  <si>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</si>
  <si>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</si>
  <si>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</si>
  <si>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</si>
  <si>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</si>
  <si>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</si>
  <si>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</si>
  <si>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</si>
  <si>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</si>
  <si>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</si>
  <si>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</si>
  <si>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</si>
  <si>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</si>
  <si>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</si>
  <si>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</si>
  <si>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</si>
  <si>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</si>
  <si>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</si>
  <si>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</si>
  <si>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</si>
  <si>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</si>
  <si>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</si>
  <si>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</si>
  <si>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</si>
  <si>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</si>
  <si>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</si>
  <si>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</si>
  <si>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</si>
  <si>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</si>
  <si>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</si>
  <si>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</si>
  <si>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</si>
  <si>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</si>
  <si>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</si>
  <si>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</si>
  <si>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</si>
  <si>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</si>
  <si>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</si>
  <si>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</si>
  <si>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</si>
  <si>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</si>
  <si>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</si>
  <si>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</si>
  <si>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</si>
  <si>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</si>
  <si>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</si>
  <si>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</si>
  <si>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</si>
  <si>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</si>
  <si>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</si>
  <si>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</si>
  <si>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</si>
  <si>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</si>
  <si>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</si>
  <si>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</si>
  <si>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</si>
  <si>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</si>
  <si>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</si>
  <si>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</si>
  <si>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</si>
  <si>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</si>
  <si>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</si>
  <si>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</si>
  <si>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</si>
  <si>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</si>
  <si>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</si>
  <si>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</si>
  <si>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</si>
  <si>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</si>
  <si>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</si>
  <si>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</si>
  <si>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</si>
  <si>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</si>
  <si>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</si>
  <si>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</si>
  <si>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</si>
  <si>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</si>
  <si>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</si>
  <si>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</si>
  <si>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</si>
  <si>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</si>
  <si>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</si>
  <si>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</si>
  <si>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</si>
  <si>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</si>
  <si>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</si>
  <si>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</si>
  <si>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</si>
  <si>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</si>
  <si>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</si>
  <si>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</si>
  <si>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</si>
  <si>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</si>
  <si>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</si>
  <si>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</si>
  <si>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</si>
  <si>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</si>
  <si>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</si>
  <si>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</si>
  <si>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</si>
  <si>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</si>
  <si>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</si>
  <si>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</si>
  <si>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</si>
  <si>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</si>
  <si>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</si>
  <si>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</si>
  <si>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</si>
  <si>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</si>
  <si>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</si>
  <si>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</si>
  <si>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</si>
  <si>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</si>
  <si>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</si>
  <si>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</si>
  <si>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</si>
  <si>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</si>
  <si>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</si>
  <si>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</si>
  <si>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</si>
  <si>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</si>
  <si>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</si>
  <si>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</si>
  <si>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</si>
  <si>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</si>
  <si>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</si>
  <si>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</si>
  <si>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</si>
  <si>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</si>
  <si>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</si>
  <si>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</si>
  <si>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</si>
  <si>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</si>
  <si>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</si>
  <si>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</si>
  <si>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</si>
  <si>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</si>
  <si>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</si>
  <si>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</si>
  <si>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</si>
  <si>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</si>
  <si>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</si>
  <si>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</si>
  <si>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</si>
  <si>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</si>
  <si>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</si>
  <si>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</si>
  <si>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</si>
  <si>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</si>
  <si>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</si>
  <si>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</si>
  <si>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</si>
  <si>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</si>
  <si>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</si>
  <si>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</si>
  <si>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</si>
  <si>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</si>
  <si>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</si>
  <si>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</si>
  <si>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</si>
  <si>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</si>
  <si>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</si>
  <si>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</si>
  <si>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</si>
  <si>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</si>
  <si>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</si>
  <si>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</si>
  <si>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</si>
  <si>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</si>
  <si>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</si>
  <si>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</si>
  <si>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</si>
  <si>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</si>
  <si>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</si>
  <si>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</si>
  <si>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</si>
  <si>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</si>
  <si>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</si>
  <si>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</si>
  <si>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</si>
  <si>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</si>
  <si>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</si>
  <si>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</si>
  <si>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</si>
  <si>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</si>
  <si>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</si>
  <si>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</si>
  <si>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</si>
  <si>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</si>
  <si>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</si>
  <si>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</si>
  <si>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</si>
  <si>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</si>
  <si>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</si>
  <si>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</si>
  <si>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</si>
  <si>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</si>
  <si>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</si>
  <si>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</si>
  <si>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</si>
  <si>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</si>
  <si>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</si>
  <si>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</si>
  <si>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</si>
  <si>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</si>
  <si>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</si>
  <si>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</si>
  <si>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</si>
  <si>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</si>
  <si>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</si>
  <si>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</si>
  <si>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</si>
  <si>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</si>
  <si>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</si>
  <si>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</si>
  <si>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</si>
  <si>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</si>
  <si>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</si>
  <si>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</si>
  <si>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</si>
  <si>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</si>
  <si>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</si>
  <si>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</si>
  <si>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</si>
  <si>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</si>
  <si>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</si>
  <si>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</si>
  <si>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</si>
  <si>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</si>
  <si>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</si>
  <si>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</si>
  <si>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</si>
  <si>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</si>
  <si>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</si>
  <si>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</si>
  <si>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</si>
  <si>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</si>
  <si>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</si>
  <si>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</si>
  <si>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</si>
  <si>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</si>
  <si>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</si>
  <si>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</si>
  <si>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</si>
  <si>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</si>
  <si>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</si>
  <si>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</si>
  <si>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</si>
  <si>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</si>
  <si>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</si>
  <si>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</si>
  <si>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</si>
  <si>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</si>
  <si>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</si>
  <si>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</si>
  <si>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</si>
  <si>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</si>
  <si>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</si>
  <si>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</si>
  <si>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</si>
  <si>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</si>
  <si>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</si>
  <si>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</si>
  <si>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</si>
  <si>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</si>
  <si>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</si>
  <si>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</si>
  <si>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</si>
  <si>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</si>
  <si>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</si>
  <si>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</si>
  <si>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</si>
  <si>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</si>
  <si>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</si>
  <si>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</si>
  <si>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</si>
  <si>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</si>
  <si>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</si>
  <si>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</si>
  <si>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</si>
  <si>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</si>
  <si>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</si>
  <si>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</si>
  <si>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</si>
  <si>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</si>
  <si>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</si>
  <si>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</si>
  <si>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</si>
  <si>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</si>
  <si>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</si>
  <si>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</si>
  <si>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</si>
  <si>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</si>
  <si>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</si>
  <si>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</si>
  <si>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</si>
  <si>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</si>
  <si>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</si>
  <si>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</si>
  <si>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</si>
  <si>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</si>
  <si>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</si>
  <si>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</si>
  <si>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</si>
  <si>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</si>
  <si>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</si>
  <si>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</si>
  <si>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</si>
  <si>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</si>
  <si>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</si>
  <si>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</si>
  <si>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</si>
  <si>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</si>
  <si>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</si>
  <si>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</si>
  <si>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</si>
  <si>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</si>
  <si>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</si>
  <si>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</si>
  <si>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</si>
  <si>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</si>
  <si>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</si>
  <si>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</si>
  <si>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</si>
  <si>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</si>
  <si>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</si>
  <si>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</si>
  <si>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</si>
  <si>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</si>
  <si>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</si>
  <si>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</si>
  <si>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</si>
  <si>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</si>
  <si>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</si>
  <si>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</si>
  <si>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</si>
  <si>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</si>
  <si>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</si>
  <si>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</si>
  <si>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</si>
  <si>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</si>
  <si>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</si>
  <si>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</si>
  <si>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</si>
  <si>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</si>
  <si>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</si>
  <si>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</si>
  <si>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</si>
  <si>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</si>
  <si>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</si>
  <si>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</si>
  <si>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</si>
  <si>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</si>
  <si>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</si>
  <si>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</si>
  <si>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</si>
  <si>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</si>
  <si>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</si>
  <si>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</si>
  <si>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</si>
  <si>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</si>
  <si>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</si>
  <si>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</si>
  <si>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</si>
  <si>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</si>
  <si>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</si>
  <si>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</si>
  <si>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</si>
  <si>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</si>
  <si>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</si>
  <si>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</si>
  <si>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</si>
  <si>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</si>
  <si>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</si>
  <si>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</si>
  <si>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</si>
  <si>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</si>
  <si>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</si>
  <si>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</si>
  <si>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</si>
  <si>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</si>
  <si>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</si>
  <si>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</si>
  <si>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</si>
  <si>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</si>
  <si>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</si>
  <si>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</si>
  <si>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</si>
  <si>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</si>
  <si>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</si>
  <si>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</si>
  <si>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</si>
  <si>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</si>
  <si>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</si>
  <si>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</si>
  <si>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</si>
  <si>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</si>
  <si>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</si>
  <si>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</si>
  <si>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</si>
  <si>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</si>
  <si>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</si>
  <si>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</si>
  <si>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</si>
  <si>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</si>
  <si>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</si>
  <si>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</si>
  <si>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</si>
  <si>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</si>
  <si>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</si>
  <si>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</si>
  <si>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</si>
  <si>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</si>
  <si>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</si>
  <si>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</si>
  <si>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</si>
  <si>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</si>
  <si>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</si>
  <si>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</si>
  <si>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</si>
  <si>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</si>
  <si>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</si>
  <si>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</si>
  <si>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</si>
  <si>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</si>
  <si>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</si>
  <si>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</si>
  <si>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</si>
  <si>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</si>
  <si>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</si>
  <si>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</si>
  <si>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</si>
  <si>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</si>
  <si>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</si>
  <si>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</si>
  <si>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</si>
  <si>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</si>
  <si>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</si>
  <si>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</si>
  <si>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</si>
  <si>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</si>
  <si>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</si>
  <si>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</si>
  <si>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</si>
  <si>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</si>
  <si>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</si>
  <si>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</si>
  <si>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</si>
  <si>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</si>
  <si>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</si>
  <si>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</si>
  <si>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</si>
  <si>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</si>
  <si>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</si>
  <si>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</si>
  <si>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</si>
  <si>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</si>
  <si>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</si>
  <si>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</si>
  <si>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</si>
  <si>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</si>
  <si>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</si>
  <si>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</si>
  <si>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</si>
  <si>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</si>
  <si>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</si>
  <si>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</si>
  <si>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</si>
  <si>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</si>
  <si>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</si>
  <si>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</si>
  <si>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</si>
  <si>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</si>
  <si>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</si>
  <si>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</si>
  <si>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</si>
  <si>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</si>
  <si>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</si>
  <si>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</si>
  <si>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</si>
  <si>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</si>
  <si>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</si>
  <si>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</si>
  <si>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</si>
  <si>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</si>
  <si>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</si>
  <si>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</si>
  <si>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</si>
  <si>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</si>
  <si>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</si>
  <si>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</si>
  <si>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</si>
  <si>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</si>
  <si>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</si>
  <si>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</si>
  <si>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</si>
  <si>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</si>
  <si>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</si>
  <si>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</si>
  <si>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</si>
  <si>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</si>
  <si>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</si>
  <si>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</si>
  <si>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</si>
  <si>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</si>
  <si>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</si>
  <si>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</si>
  <si>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</si>
  <si>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</si>
  <si>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</si>
  <si>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</si>
  <si>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</si>
  <si>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</si>
  <si>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</si>
  <si>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</si>
  <si>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</si>
  <si>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</si>
  <si>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</si>
  <si>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</si>
  <si>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</si>
  <si>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</si>
  <si>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</si>
  <si>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</si>
  <si>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</si>
  <si>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</si>
  <si>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</si>
  <si>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</si>
  <si>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</si>
  <si>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</si>
  <si>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</si>
  <si>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</si>
  <si>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</si>
  <si>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</si>
  <si>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</si>
  <si>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</si>
  <si>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</si>
  <si>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</si>
  <si>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</si>
  <si>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</si>
  <si>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</si>
  <si>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</si>
  <si>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</si>
  <si>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</si>
  <si>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</si>
  <si>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</si>
  <si>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</si>
  <si>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</si>
  <si>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</si>
  <si>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</si>
  <si>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</si>
  <si>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</si>
  <si>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</si>
  <si>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</si>
  <si>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</si>
  <si>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</si>
  <si>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</si>
  <si>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</si>
  <si>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</si>
  <si>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</si>
  <si>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</si>
  <si>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</si>
  <si>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</si>
  <si>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</si>
  <si>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</si>
  <si>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</si>
  <si>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</si>
  <si>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</si>
  <si>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</si>
  <si>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</si>
  <si>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</si>
  <si>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</si>
  <si>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</si>
  <si>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</si>
  <si>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</si>
  <si>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</si>
  <si>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</si>
  <si>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</si>
  <si>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</si>
  <si>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</si>
  <si>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</si>
  <si>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</si>
  <si>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</si>
  <si>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</si>
  <si>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</si>
  <si>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</si>
  <si>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</si>
  <si>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</si>
  <si>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</si>
  <si>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</si>
  <si>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</si>
  <si>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</si>
  <si>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</si>
  <si>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</si>
  <si>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</si>
  <si>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</si>
  <si>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</si>
  <si>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</si>
  <si>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</si>
  <si>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</si>
  <si>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</si>
  <si>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</si>
  <si>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</si>
  <si>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</si>
  <si>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</si>
  <si>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</si>
  <si>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</si>
  <si>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</si>
  <si>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</si>
  <si>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</si>
  <si>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</si>
  <si>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</si>
  <si>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</si>
  <si>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</si>
  <si>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</si>
  <si>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</si>
  <si>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</si>
  <si>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</si>
  <si>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</si>
  <si>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</si>
  <si>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</si>
  <si>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</si>
  <si>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</si>
  <si>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</si>
  <si>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</si>
  <si>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</si>
  <si>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</si>
  <si>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</si>
  <si>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</si>
  <si>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</si>
  <si>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</si>
  <si>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</si>
  <si>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</si>
  <si>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</si>
  <si>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</si>
  <si>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</si>
  <si>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</si>
  <si>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</si>
  <si>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</si>
  <si>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</si>
  <si>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</si>
  <si>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</si>
  <si>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</si>
  <si>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</si>
  <si>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</si>
  <si>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</si>
  <si>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</si>
  <si>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</si>
  <si>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</si>
  <si>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</si>
  <si>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</si>
  <si>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</si>
  <si>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</si>
  <si>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</si>
  <si>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</si>
  <si>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</si>
  <si>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</si>
  <si>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</si>
  <si>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</si>
  <si>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</si>
  <si>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</si>
  <si>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</si>
  <si>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</si>
  <si>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</si>
  <si>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</si>
  <si>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</si>
  <si>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</si>
  <si>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</si>
  <si>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</si>
  <si>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</si>
  <si>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</si>
  <si>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</si>
  <si>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</si>
  <si>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</si>
  <si>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</si>
  <si>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</si>
  <si>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</si>
  <si>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</si>
  <si>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</si>
  <si>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</si>
  <si>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</si>
  <si>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</si>
  <si>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</si>
  <si>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</si>
  <si>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</si>
  <si>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</si>
  <si>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</si>
  <si>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</si>
  <si>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</si>
  <si>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</si>
  <si>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</si>
  <si>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</si>
  <si>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</si>
  <si>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</si>
  <si>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</si>
  <si>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</si>
  <si>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</si>
  <si>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</si>
  <si>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</si>
  <si>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</si>
  <si>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</si>
  <si>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</si>
  <si>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</si>
  <si>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</si>
  <si>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</si>
  <si>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</si>
  <si>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</si>
  <si>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</si>
  <si>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</si>
  <si>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</si>
  <si>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</si>
  <si>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</si>
  <si>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</si>
  <si>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</si>
  <si>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</si>
  <si>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</si>
  <si>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</si>
  <si>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</si>
  <si>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</si>
  <si>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</si>
  <si>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</si>
  <si>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</si>
  <si>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</si>
  <si>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</si>
  <si>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</si>
  <si>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</si>
  <si>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</si>
  <si>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</si>
  <si>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</si>
  <si>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</si>
  <si>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</si>
  <si>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</si>
  <si>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</si>
  <si>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</si>
  <si>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</si>
  <si>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</si>
  <si>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</si>
  <si>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</si>
  <si>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</si>
  <si>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</si>
  <si>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</si>
  <si>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</si>
  <si>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</si>
  <si>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</si>
  <si>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</si>
  <si>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</si>
  <si>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</si>
  <si>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</si>
  <si>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</si>
  <si>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</si>
  <si>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</si>
  <si>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</si>
  <si>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</si>
  <si>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</si>
  <si>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</si>
  <si>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</si>
  <si>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</si>
  <si>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</si>
  <si>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</si>
  <si>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</si>
  <si>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</si>
  <si>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</si>
  <si>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</si>
  <si>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</si>
  <si>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</si>
  <si>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</si>
  <si>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</si>
  <si>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</si>
  <si>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</si>
  <si>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</si>
  <si>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</si>
  <si>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</si>
  <si>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</si>
  <si>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</si>
  <si>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</si>
  <si>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</si>
  <si>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</si>
  <si>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</si>
  <si>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</si>
  <si>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</si>
  <si>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</si>
  <si>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</si>
  <si>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</si>
  <si>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</si>
  <si>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</si>
  <si>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</si>
  <si>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</si>
  <si>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</si>
  <si>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</si>
  <si>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</si>
  <si>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</si>
  <si>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</si>
  <si>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</si>
  <si>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</si>
  <si>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</si>
  <si>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</si>
  <si>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</si>
  <si>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</si>
  <si>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</si>
  <si>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</si>
  <si>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</si>
  <si>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</si>
  <si>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</si>
  <si>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</si>
  <si>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</si>
  <si>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</si>
  <si>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</si>
  <si>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</si>
  <si>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</si>
  <si>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</si>
  <si>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</si>
  <si>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</si>
  <si>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</si>
  <si>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</si>
  <si>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</si>
  <si>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</si>
  <si>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</si>
  <si>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</si>
  <si>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</si>
  <si>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</si>
  <si>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</si>
  <si>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</si>
  <si>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</si>
  <si>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</si>
  <si>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</si>
  <si>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</si>
  <si>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</si>
  <si>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</si>
  <si>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</si>
  <si>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</si>
  <si>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</si>
  <si>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</si>
  <si>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</si>
  <si>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</si>
  <si>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</si>
  <si>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</si>
  <si>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</si>
  <si>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</si>
  <si>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</si>
  <si>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</si>
  <si>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</si>
  <si>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</si>
  <si>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</si>
  <si>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</si>
  <si>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</si>
  <si>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</si>
  <si>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</si>
  <si>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</si>
  <si>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</si>
  <si>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</si>
  <si>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</si>
  <si>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</si>
  <si>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</si>
  <si>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</si>
  <si>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</si>
  <si>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</si>
  <si>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</si>
  <si>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</si>
  <si>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</si>
  <si>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</si>
  <si>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</si>
  <si>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</si>
  <si>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</si>
  <si>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</si>
  <si>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</si>
  <si>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</si>
  <si>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</si>
  <si>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</si>
  <si>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</si>
  <si>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</si>
  <si>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</si>
  <si>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</si>
  <si>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</si>
  <si>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</si>
  <si>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</si>
  <si>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</si>
  <si>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</si>
  <si>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</si>
  <si>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</si>
  <si>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</si>
  <si>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</si>
  <si>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</si>
  <si>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</si>
  <si>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</si>
  <si>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</si>
  <si>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</si>
  <si>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</si>
  <si>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</si>
  <si>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</si>
  <si>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</si>
  <si>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</si>
  <si>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</si>
  <si>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</si>
  <si>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</si>
  <si>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</si>
  <si>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</si>
  <si>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</si>
  <si>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</si>
  <si>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</si>
  <si>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</si>
  <si>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</si>
  <si>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</si>
  <si>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</si>
  <si>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</si>
  <si>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</si>
  <si>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</si>
  <si>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</si>
  <si>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</si>
  <si>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</si>
  <si>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</si>
  <si>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</si>
  <si>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</si>
  <si>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</si>
  <si>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</si>
  <si>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</si>
  <si>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</si>
  <si>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</si>
  <si>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</si>
  <si>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</si>
  <si>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</si>
  <si>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</si>
  <si>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</si>
  <si>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</si>
  <si>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</si>
  <si>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</si>
  <si>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</si>
  <si>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</si>
  <si>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</si>
  <si>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</si>
  <si>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</si>
  <si>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</si>
  <si>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</si>
  <si>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</si>
  <si>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</si>
  <si>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</si>
  <si>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</si>
  <si>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</si>
  <si>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</si>
  <si>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</si>
  <si>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</si>
  <si>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</si>
  <si>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</si>
  <si>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</si>
  <si>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</si>
  <si>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</si>
  <si>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</si>
  <si>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</si>
  <si>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</si>
  <si>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</si>
  <si>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</si>
  <si>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</si>
  <si>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</si>
  <si>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</si>
  <si>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</si>
  <si>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</si>
  <si>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</si>
  <si>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</si>
  <si>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</si>
  <si>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</si>
  <si>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</si>
  <si>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</si>
  <si>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</si>
  <si>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</si>
  <si>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</si>
  <si>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</si>
  <si>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</si>
  <si>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</si>
  <si>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</si>
  <si>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</si>
  <si>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</si>
  <si>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</si>
  <si>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</si>
  <si>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</si>
  <si>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</si>
  <si>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</si>
  <si>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</si>
  <si>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</si>
  <si>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</si>
  <si>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</si>
  <si>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</si>
  <si>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</si>
  <si>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</si>
  <si>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</si>
  <si>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</si>
  <si>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</si>
  <si>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</si>
  <si>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</si>
  <si>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</si>
  <si>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</si>
  <si>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</si>
  <si>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</si>
  <si>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</si>
  <si>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</si>
  <si>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</si>
  <si>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</si>
  <si>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</si>
  <si>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</si>
  <si>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</si>
  <si>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</si>
  <si>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</si>
  <si>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</si>
  <si>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</si>
  <si>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</si>
  <si>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</si>
  <si>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</si>
  <si>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</si>
  <si>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</si>
  <si>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</si>
  <si>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</si>
  <si>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</si>
  <si>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</si>
  <si>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</si>
  <si>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</si>
  <si>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</si>
  <si>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</si>
  <si>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</si>
  <si>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</si>
  <si>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</si>
  <si>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</si>
  <si>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</si>
  <si>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</si>
  <si>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</si>
  <si>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</si>
  <si>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</si>
  <si>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</si>
  <si>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</si>
  <si>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</si>
  <si>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</si>
  <si>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</si>
  <si>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</si>
  <si>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</si>
  <si>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</si>
  <si>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</si>
  <si>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</si>
  <si>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</si>
  <si>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</si>
  <si>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</si>
  <si>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</si>
  <si>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</si>
  <si>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</si>
  <si>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</si>
  <si>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</si>
  <si>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</si>
  <si>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</si>
  <si>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</si>
  <si>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</si>
  <si>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</si>
  <si>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</si>
  <si>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</si>
  <si>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</si>
  <si>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</si>
  <si>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</si>
  <si>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</si>
  <si>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</si>
  <si>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</si>
  <si>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</si>
  <si>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</si>
  <si>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</si>
  <si>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</si>
  <si>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</si>
  <si>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</si>
  <si>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</si>
  <si>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</si>
  <si>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</si>
  <si>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</si>
  <si>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</si>
  <si>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</si>
  <si>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</si>
  <si>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</si>
  <si>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</si>
  <si>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</si>
  <si>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</si>
  <si>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</si>
  <si>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</si>
  <si>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</si>
  <si>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</si>
  <si>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</si>
  <si>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</si>
  <si>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</si>
  <si>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</si>
  <si>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</si>
  <si>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</si>
  <si>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</si>
  <si>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</si>
  <si>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</si>
  <si>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</si>
  <si>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</si>
  <si>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</si>
  <si>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</si>
  <si>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</si>
  <si>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</si>
  <si>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</si>
  <si>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</si>
  <si>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</si>
  <si>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</si>
  <si>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</si>
  <si>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</si>
  <si>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</si>
  <si>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</si>
  <si>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</si>
  <si>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</si>
  <si>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</si>
  <si>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</si>
  <si>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</si>
  <si>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</si>
  <si>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</si>
  <si>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</si>
  <si>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</si>
  <si>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</si>
  <si>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</si>
  <si>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</si>
  <si>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</si>
  <si>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</si>
  <si>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</si>
  <si>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</si>
  <si>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</si>
  <si>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</si>
  <si>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</si>
  <si>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</si>
  <si>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</si>
  <si>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</si>
  <si>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</si>
  <si>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</si>
  <si>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</si>
  <si>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</si>
  <si>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</si>
  <si>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</si>
  <si>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</si>
  <si>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</si>
  <si>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</si>
  <si>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</si>
  <si>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</si>
  <si>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</si>
  <si>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</si>
  <si>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</si>
  <si>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</si>
  <si>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</si>
  <si>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</si>
  <si>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</si>
  <si>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</si>
  <si>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</si>
  <si>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</si>
  <si>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</si>
  <si>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</si>
  <si>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</si>
  <si>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</si>
  <si>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</si>
  <si>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</si>
  <si>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</si>
  <si>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</si>
  <si>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</si>
  <si>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</si>
  <si>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</si>
  <si>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</si>
  <si>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</si>
  <si>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</si>
  <si>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</si>
  <si>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</si>
  <si>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</si>
  <si>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</si>
  <si>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</si>
  <si>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</si>
  <si>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</si>
  <si>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</si>
  <si>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</si>
  <si>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</si>
  <si>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</si>
  <si>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</si>
  <si>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</si>
  <si>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</si>
  <si>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</si>
  <si>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</si>
  <si>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</si>
  <si>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</si>
  <si>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</si>
  <si>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</si>
  <si>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</si>
  <si>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</si>
  <si>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</si>
  <si>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</si>
  <si>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</si>
  <si>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</si>
  <si>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</si>
  <si>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</si>
  <si>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</si>
  <si>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</si>
  <si>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</si>
  <si>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</si>
  <si>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</si>
  <si>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</si>
  <si>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</si>
  <si>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</si>
  <si>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</si>
  <si>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</si>
  <si>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</si>
  <si>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</si>
  <si>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</si>
  <si>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</si>
  <si>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</si>
  <si>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</si>
  <si>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</si>
  <si>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</si>
  <si>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</si>
  <si>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</si>
  <si>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</si>
  <si>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</si>
  <si>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</si>
  <si>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</si>
  <si>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</si>
  <si>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</si>
  <si>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</si>
  <si>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</si>
  <si>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</si>
  <si>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</si>
  <si>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</si>
  <si>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</si>
  <si>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</si>
  <si>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</si>
  <si>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</si>
  <si>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</si>
  <si>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</si>
  <si>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</si>
  <si>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</si>
  <si>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</si>
  <si>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</si>
  <si>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</si>
  <si>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</si>
  <si>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</si>
  <si>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</si>
  <si>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</si>
  <si>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</si>
  <si>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</si>
  <si>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</si>
  <si>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</si>
  <si>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</si>
  <si>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</si>
  <si>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</si>
  <si>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</si>
  <si>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</si>
  <si>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</si>
  <si>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</si>
  <si>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</si>
  <si>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</si>
  <si>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</si>
  <si>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</si>
  <si>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</si>
  <si>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</si>
  <si>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</si>
  <si>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</si>
  <si>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</si>
  <si>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</si>
  <si>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</si>
  <si>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</si>
  <si>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</si>
  <si>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</si>
  <si>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</si>
  <si>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</si>
  <si>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</si>
  <si>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</si>
  <si>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</si>
  <si>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</si>
  <si>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</si>
  <si>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</si>
  <si>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</si>
  <si>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</si>
  <si>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</si>
  <si>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</si>
  <si>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</si>
  <si>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</si>
  <si>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</si>
  <si>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</si>
  <si>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</si>
  <si>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</si>
  <si>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</si>
  <si>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</si>
  <si>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</si>
  <si>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</si>
  <si>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</si>
  <si>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</si>
  <si>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</si>
  <si>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</si>
  <si>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</si>
  <si>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</si>
  <si>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</si>
  <si>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</si>
  <si>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</si>
  <si>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</si>
  <si>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</si>
  <si>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</si>
  <si>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</si>
  <si>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</si>
  <si>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</si>
  <si>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</si>
  <si>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</si>
  <si>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</si>
  <si>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</si>
  <si>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</si>
  <si>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</si>
  <si>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</si>
  <si>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</si>
  <si>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</si>
  <si>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</si>
  <si>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</si>
  <si>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</si>
  <si>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</si>
  <si>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</si>
  <si>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</si>
  <si>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</si>
  <si>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</si>
  <si>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</si>
  <si>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</si>
  <si>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</si>
  <si>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</si>
  <si>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</si>
  <si>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</si>
  <si>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</si>
  <si>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</si>
  <si>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</si>
  <si>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</si>
  <si>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</si>
  <si>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</si>
  <si>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</si>
  <si>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</si>
  <si>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</si>
  <si>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</si>
  <si>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</si>
  <si>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</si>
  <si>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</si>
  <si>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</si>
  <si>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</si>
  <si>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</si>
  <si>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</si>
  <si>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</si>
  <si>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</si>
  <si>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</si>
  <si>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</si>
  <si>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</si>
  <si>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</si>
  <si>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</si>
  <si>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</si>
  <si>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</si>
  <si>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</si>
  <si>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</si>
  <si>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</si>
  <si>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</si>
  <si>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</si>
  <si>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</si>
  <si>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</si>
  <si>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</si>
  <si>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</si>
  <si>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</si>
  <si>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</si>
  <si>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</si>
  <si>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</si>
  <si>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</si>
  <si>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</si>
  <si>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</si>
  <si>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</si>
  <si>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</si>
  <si>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</si>
  <si>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</si>
  <si>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</si>
  <si>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</si>
  <si>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</si>
  <si>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</si>
  <si>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</si>
  <si>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</si>
  <si>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</si>
  <si>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</si>
  <si>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</si>
  <si>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</si>
  <si>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</si>
  <si>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</si>
  <si>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</si>
  <si>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</si>
  <si>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</si>
  <si>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</si>
  <si>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</si>
  <si>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</si>
  <si>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</si>
  <si>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</si>
  <si>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</si>
  <si>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</si>
  <si>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</si>
  <si>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</si>
  <si>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</si>
  <si>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</si>
  <si>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</si>
  <si>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</si>
  <si>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</si>
  <si>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</si>
  <si>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</si>
  <si>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</si>
  <si>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</si>
  <si>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</si>
  <si>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</si>
  <si>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</si>
  <si>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</si>
  <si>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</si>
  <si>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</si>
  <si>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</si>
  <si>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</si>
  <si>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</si>
  <si>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</si>
  <si>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</si>
  <si>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</si>
  <si>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</si>
  <si>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</si>
  <si>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</si>
  <si>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</si>
  <si>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</si>
  <si>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</si>
  <si>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</si>
  <si>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</si>
  <si>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</si>
  <si>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</si>
  <si>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</si>
  <si>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</si>
  <si>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</si>
  <si>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</si>
  <si>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</si>
  <si>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</si>
  <si>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</si>
  <si>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</si>
  <si>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</si>
  <si>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</si>
  <si>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</si>
  <si>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</si>
  <si>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</si>
  <si>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</si>
  <si>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</si>
  <si>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</si>
  <si>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</si>
  <si>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</si>
  <si>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</si>
  <si>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</si>
  <si>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</si>
  <si>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</si>
  <si>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</si>
  <si>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</si>
  <si>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</si>
  <si>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</si>
  <si>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</si>
  <si>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</si>
  <si>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</si>
  <si>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</si>
  <si>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</si>
  <si>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</si>
  <si>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</si>
  <si>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</si>
  <si>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</si>
  <si>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</si>
  <si>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</si>
  <si>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</si>
  <si>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</si>
  <si>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</si>
  <si>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</si>
  <si>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</si>
  <si>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</si>
  <si>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</si>
  <si>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</si>
  <si>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</si>
  <si>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</si>
  <si>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</si>
  <si>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</si>
  <si>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</si>
  <si>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</si>
  <si>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</si>
  <si>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</si>
  <si>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</si>
  <si>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</si>
  <si>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</si>
  <si>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</si>
  <si>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</si>
  <si>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</si>
  <si>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</si>
  <si>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</si>
  <si>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</si>
  <si>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</si>
  <si>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</si>
  <si>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</si>
  <si>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</si>
  <si>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</si>
  <si>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</si>
  <si>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</si>
  <si>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</si>
  <si>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</si>
  <si>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</si>
  <si>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</si>
  <si>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</si>
  <si>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</si>
  <si>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</si>
  <si>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</si>
  <si>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</si>
  <si>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</si>
  <si>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</si>
  <si>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</si>
  <si>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</si>
  <si>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</si>
  <si>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</si>
  <si>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</si>
  <si>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</si>
  <si>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</si>
  <si>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</si>
  <si>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</si>
  <si>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</si>
  <si>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</si>
  <si>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</si>
  <si>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</si>
  <si>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</si>
  <si>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</si>
  <si>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</si>
  <si>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</si>
  <si>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</si>
  <si>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</si>
  <si>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</si>
  <si>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</si>
  <si>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</si>
  <si>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</si>
  <si>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</si>
  <si>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</si>
  <si>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</si>
  <si>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</si>
  <si>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</si>
  <si>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</si>
  <si>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</si>
  <si>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</si>
  <si>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</si>
  <si>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</si>
  <si>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</si>
  <si>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</si>
  <si>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</si>
  <si>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</si>
  <si>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</si>
  <si>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</si>
  <si>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</si>
  <si>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</si>
  <si>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</si>
  <si>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</si>
  <si>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</si>
  <si>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</si>
  <si>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</si>
  <si>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</si>
  <si>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</si>
  <si>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</si>
  <si>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</si>
  <si>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</si>
  <si>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</si>
  <si>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</si>
  <si>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</si>
  <si>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</si>
  <si>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</si>
  <si>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</si>
  <si>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</si>
  <si>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</si>
  <si>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</si>
  <si>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</si>
  <si>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</si>
  <si>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</si>
  <si>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</si>
  <si>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</si>
  <si>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</si>
  <si>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</si>
  <si>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</si>
  <si>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</si>
  <si>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</si>
  <si>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</si>
  <si>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</si>
  <si>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</si>
  <si>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</si>
  <si>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</si>
  <si>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</si>
  <si>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</si>
  <si>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</si>
  <si>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</si>
  <si>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</si>
  <si>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</si>
  <si>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</si>
  <si>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</si>
  <si>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</si>
  <si>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</si>
  <si>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</si>
  <si>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</si>
  <si>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</si>
  <si>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</si>
  <si>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</si>
  <si>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</si>
  <si>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</si>
  <si>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</si>
  <si>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</si>
  <si>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</si>
  <si>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</si>
  <si>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</si>
  <si>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</si>
  <si>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</si>
  <si>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</si>
  <si>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</si>
  <si>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</si>
  <si>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</si>
  <si>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</si>
  <si>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</si>
  <si>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</si>
  <si>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</si>
  <si>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</si>
  <si>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</si>
  <si>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</si>
  <si>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</si>
  <si>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</si>
  <si>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</si>
  <si>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</si>
  <si>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</si>
  <si>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</si>
  <si>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</si>
  <si>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</si>
  <si>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</si>
  <si>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</si>
  <si>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</si>
  <si>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</si>
  <si>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</si>
  <si>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</si>
  <si>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</si>
  <si>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</si>
  <si>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</si>
  <si>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</si>
  <si>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</si>
  <si>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</si>
  <si>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</si>
  <si>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</si>
  <si>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</si>
  <si>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</si>
  <si>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</si>
  <si>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</si>
  <si>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</si>
  <si>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</si>
  <si>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</si>
  <si>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</si>
  <si>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</si>
  <si>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</si>
  <si>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</si>
  <si>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</si>
  <si>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</si>
  <si>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</si>
  <si>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</si>
  <si>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</si>
  <si>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</si>
  <si>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</si>
  <si>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</si>
  <si>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</si>
  <si>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</si>
  <si>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</si>
  <si>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</si>
  <si>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</si>
  <si>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</si>
  <si>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</si>
  <si>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</si>
  <si>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</si>
  <si>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</si>
  <si>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</si>
  <si>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</si>
  <si>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</si>
  <si>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</si>
  <si>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</si>
  <si>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</si>
  <si>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</si>
  <si>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</si>
  <si>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</si>
  <si>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</si>
  <si>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</si>
  <si>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</si>
  <si>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</si>
  <si>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</si>
  <si>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</si>
  <si>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</si>
  <si>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</si>
  <si>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</si>
  <si>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</si>
  <si>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</si>
  <si>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</si>
  <si>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</si>
  <si>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</si>
  <si>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</si>
  <si>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</si>
  <si>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</si>
  <si>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</si>
  <si>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</si>
  <si>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</si>
  <si>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</si>
  <si>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</si>
  <si>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</si>
  <si>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</si>
  <si>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</si>
  <si>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</si>
  <si>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</si>
  <si>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</si>
  <si>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</si>
  <si>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</si>
  <si>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</si>
  <si>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</si>
  <si>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</si>
  <si>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</si>
  <si>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</si>
  <si>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</si>
  <si>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</si>
  <si>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</si>
  <si>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</si>
  <si>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</si>
  <si>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</si>
  <si>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</si>
  <si>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</si>
  <si>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</si>
  <si>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</si>
  <si>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</si>
  <si>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</si>
  <si>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</si>
  <si>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</si>
  <si>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</si>
  <si>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</si>
  <si>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</si>
  <si>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</si>
  <si>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</si>
  <si>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</si>
  <si>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</si>
  <si>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</si>
  <si>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</si>
  <si>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</si>
  <si>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</si>
  <si>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</si>
  <si>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</si>
  <si>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</si>
  <si>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</si>
  <si>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</si>
  <si>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</si>
  <si>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</si>
  <si>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</si>
  <si>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</si>
  <si>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</si>
  <si>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</si>
  <si>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</si>
  <si>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</si>
  <si>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</si>
  <si>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</si>
  <si>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</si>
  <si>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</si>
  <si>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</si>
  <si>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</si>
  <si>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</si>
  <si>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</si>
  <si>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</si>
  <si>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</si>
  <si>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</si>
  <si>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</si>
  <si>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</si>
  <si>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</si>
  <si>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</si>
  <si>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</si>
  <si>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</si>
  <si>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</si>
  <si>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</si>
  <si>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</si>
  <si>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</si>
  <si>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</si>
  <si>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</si>
  <si>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</si>
  <si>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</si>
  <si>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</si>
  <si>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</si>
  <si>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</si>
  <si>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</si>
  <si>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</si>
  <si>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</si>
  <si>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</si>
  <si>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</si>
  <si>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</si>
  <si>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</si>
  <si>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</si>
  <si>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</si>
  <si>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</si>
  <si>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</si>
  <si>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</si>
  <si>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</si>
  <si>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</si>
  <si>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</si>
  <si>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</si>
  <si>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</si>
  <si>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</si>
  <si>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</si>
  <si>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</si>
  <si>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</si>
  <si>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</si>
  <si>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</si>
  <si>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</si>
  <si>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</si>
  <si>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</si>
  <si>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</si>
  <si>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</si>
  <si>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</si>
  <si>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</si>
  <si>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</si>
  <si>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</si>
  <si>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</si>
  <si>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</si>
  <si>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</si>
  <si>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</si>
  <si>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</si>
  <si>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</si>
  <si>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</si>
  <si>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</si>
  <si>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</si>
  <si>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</si>
  <si>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</si>
  <si>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</si>
  <si>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</si>
  <si>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</si>
  <si>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</si>
  <si>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</si>
  <si>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</si>
  <si>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</si>
  <si>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</si>
  <si>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</si>
  <si>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</si>
  <si>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</si>
  <si>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</si>
  <si>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</si>
  <si>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</si>
  <si>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</si>
  <si>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</si>
  <si>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</si>
  <si>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</si>
  <si>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</si>
  <si>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</si>
  <si>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</si>
  <si>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</si>
  <si>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</si>
  <si>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</si>
  <si>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</si>
  <si>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</si>
  <si>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</si>
  <si>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</si>
  <si>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</si>
  <si>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</si>
  <si>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</si>
  <si>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</si>
  <si>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</si>
  <si>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</si>
  <si>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</si>
  <si>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</si>
  <si>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</si>
  <si>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</si>
  <si>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</si>
  <si>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</si>
  <si>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</si>
  <si>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</si>
  <si>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</si>
  <si>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</si>
  <si>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</si>
  <si>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</si>
  <si>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</si>
  <si>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</si>
  <si>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</si>
  <si>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</si>
  <si>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</si>
  <si>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</si>
  <si>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</si>
  <si>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</si>
  <si>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</si>
  <si>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</si>
  <si>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</si>
  <si>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</si>
  <si>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</si>
  <si>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</si>
  <si>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</si>
  <si>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</si>
  <si>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</si>
  <si>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</si>
  <si>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</si>
  <si>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</si>
  <si>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</si>
  <si>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</si>
  <si>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</si>
  <si>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</si>
  <si>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</si>
  <si>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</si>
  <si>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</si>
  <si>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</si>
  <si>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</si>
  <si>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</si>
  <si>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</si>
  <si>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</si>
  <si>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</si>
  <si>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</si>
  <si>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</si>
  <si>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</si>
  <si>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</si>
  <si>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</si>
  <si>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</si>
  <si>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</si>
  <si>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</si>
  <si>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</si>
  <si>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</si>
  <si>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</si>
  <si>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</si>
  <si>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</si>
  <si>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</si>
  <si>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</si>
  <si>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</si>
  <si>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</si>
  <si>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</si>
  <si>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</si>
  <si>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</si>
  <si>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</si>
  <si>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</si>
  <si>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</si>
  <si>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</si>
  <si>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</si>
  <si>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</si>
  <si>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</si>
  <si>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</si>
  <si>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</si>
  <si>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</si>
  <si>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</si>
  <si>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</si>
  <si>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</si>
  <si>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</si>
  <si>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</si>
  <si>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</si>
  <si>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</si>
  <si>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</si>
  <si>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</si>
  <si>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</si>
  <si>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</si>
  <si>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</si>
  <si>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</si>
  <si>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</si>
  <si>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</si>
  <si>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</si>
  <si>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</si>
  <si>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</si>
  <si>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</si>
  <si>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</si>
  <si>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</si>
  <si>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</si>
  <si>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</si>
  <si>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</si>
  <si>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</si>
  <si>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</si>
  <si>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</si>
  <si>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</si>
  <si>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</si>
  <si>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</si>
  <si>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</si>
  <si>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</si>
  <si>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</si>
  <si>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</si>
  <si>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</si>
  <si>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</si>
  <si>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</si>
  <si>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</si>
  <si>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</si>
  <si>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</si>
  <si>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</si>
  <si>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</si>
  <si>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</si>
  <si>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</si>
  <si>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</si>
  <si>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</si>
  <si>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</si>
  <si>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</si>
  <si>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</si>
  <si>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</si>
  <si>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</si>
  <si>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</si>
  <si>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</si>
  <si>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</si>
  <si>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</si>
  <si>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</si>
  <si>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</si>
  <si>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</si>
  <si>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</si>
  <si>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</si>
  <si>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</si>
  <si>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</si>
  <si>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</si>
  <si>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</si>
  <si>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</si>
  <si>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</si>
  <si>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</si>
  <si>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</si>
  <si>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</si>
  <si>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</si>
  <si>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</si>
  <si>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</si>
  <si>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</si>
  <si>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</si>
  <si>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</si>
  <si>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</si>
  <si>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</si>
  <si>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</si>
  <si>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</si>
  <si>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</si>
  <si>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</si>
  <si>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</si>
  <si>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</si>
  <si>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</si>
  <si>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</si>
  <si>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</si>
  <si>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</si>
  <si>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</si>
  <si>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</si>
  <si>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</si>
  <si>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</si>
  <si>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</si>
  <si>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</si>
  <si>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</si>
  <si>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</si>
  <si>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</si>
  <si>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</si>
  <si>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</si>
  <si>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</si>
  <si>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</si>
  <si>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</si>
  <si>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</si>
  <si>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</si>
  <si>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</si>
  <si>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</si>
  <si>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</si>
  <si>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</si>
  <si>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</si>
  <si>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</si>
  <si>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</si>
  <si>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</si>
  <si>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</si>
  <si>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</si>
  <si>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</si>
  <si>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</si>
  <si>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</si>
  <si>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</si>
  <si>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</si>
  <si>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</si>
  <si>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</si>
  <si>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</si>
  <si>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</si>
  <si>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</si>
  <si>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</si>
  <si>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</si>
  <si>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</si>
  <si>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</si>
  <si>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</si>
  <si>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</si>
  <si>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</si>
  <si>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</si>
  <si>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</si>
  <si>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</si>
  <si>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</si>
  <si>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</si>
  <si>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</si>
  <si>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</si>
  <si>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</si>
  <si>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</si>
  <si>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</si>
  <si>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</si>
  <si>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</si>
  <si>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</si>
  <si>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</si>
  <si>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</si>
  <si>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</si>
  <si>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</si>
  <si>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</si>
  <si>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</si>
  <si>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</si>
  <si>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</si>
  <si>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</si>
  <si>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</si>
  <si>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</si>
  <si>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</si>
  <si>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</si>
  <si>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</si>
  <si>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</si>
  <si>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</si>
  <si>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</si>
  <si>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</si>
  <si>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</si>
  <si>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</si>
  <si>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</si>
  <si>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</si>
  <si>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</si>
  <si>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</si>
  <si>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</si>
  <si>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</si>
  <si>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</si>
  <si>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</si>
  <si>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</si>
  <si>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</si>
  <si>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</si>
  <si>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</si>
  <si>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</si>
  <si>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</si>
  <si>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</si>
  <si>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</si>
  <si>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</si>
  <si>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</si>
  <si>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</si>
  <si>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</si>
  <si>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</si>
  <si>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</si>
  <si>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</si>
  <si>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</si>
  <si>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</si>
  <si>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</si>
  <si>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</si>
  <si>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</si>
  <si>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</si>
  <si>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</si>
  <si>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</si>
  <si>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</si>
  <si>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</si>
  <si>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</si>
  <si>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</si>
  <si>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</si>
  <si>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</si>
  <si>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</si>
  <si>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</si>
  <si>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</si>
  <si>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</si>
  <si>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</si>
  <si>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</si>
  <si>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</si>
  <si>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</si>
  <si>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</si>
  <si>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</si>
  <si>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</si>
  <si>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</si>
  <si>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</si>
  <si>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</si>
  <si>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</si>
  <si>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</si>
  <si>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</si>
  <si>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</si>
  <si>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</si>
  <si>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</si>
  <si>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</si>
  <si>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</si>
  <si>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</si>
  <si>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</si>
  <si>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</si>
  <si>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</si>
  <si>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</si>
  <si>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</si>
  <si>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</si>
  <si>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</si>
  <si>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</si>
  <si>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</si>
  <si>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</si>
  <si>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</si>
  <si>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</si>
  <si>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</si>
  <si>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</si>
  <si>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</si>
  <si>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</si>
  <si>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</si>
  <si>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</si>
  <si>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</si>
  <si>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</si>
  <si>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</si>
  <si>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</si>
  <si>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</si>
  <si>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</si>
  <si>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</si>
  <si>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</si>
  <si>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</si>
  <si>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</si>
  <si>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</si>
  <si>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</si>
  <si>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</si>
  <si>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</si>
  <si>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</si>
  <si>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</si>
  <si>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</si>
  <si>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</si>
  <si>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</si>
  <si>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</si>
  <si>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</si>
  <si>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</si>
  <si>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</si>
  <si>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</si>
  <si>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</si>
  <si>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</si>
  <si>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</si>
  <si>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</si>
  <si>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</si>
  <si>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</si>
  <si>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</si>
  <si>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</si>
  <si>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</si>
  <si>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</si>
  <si>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</si>
  <si>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</si>
  <si>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</si>
  <si>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</si>
  <si>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</si>
  <si>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</si>
  <si>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</si>
  <si>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</si>
  <si>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</si>
  <si>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</si>
  <si>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</si>
  <si>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</si>
  <si>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</si>
  <si>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</si>
  <si>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</si>
  <si>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</si>
  <si>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</si>
  <si>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</si>
  <si>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</si>
  <si>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</si>
  <si>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</si>
  <si>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</si>
  <si>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</si>
  <si>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</si>
  <si>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</si>
  <si>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</si>
  <si>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</si>
  <si>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</si>
  <si>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</si>
  <si>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</si>
  <si>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</si>
  <si>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</si>
  <si>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</si>
  <si>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</si>
  <si>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</si>
  <si>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</si>
  <si>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</si>
  <si>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</si>
  <si>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</si>
  <si>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</si>
  <si>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</si>
  <si>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</si>
  <si>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</si>
  <si>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</si>
  <si>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</si>
  <si>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</si>
  <si>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</si>
  <si>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</si>
  <si>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</si>
  <si>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</si>
  <si>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</si>
  <si>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</si>
  <si>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</si>
  <si>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</si>
  <si>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</si>
  <si>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</si>
  <si>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</si>
  <si>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</si>
  <si>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</si>
  <si>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</si>
  <si>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</si>
  <si>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</si>
  <si>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</si>
  <si>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</si>
  <si>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</si>
  <si>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</si>
  <si>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</si>
  <si>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</si>
  <si>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</si>
  <si>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</si>
  <si>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</si>
  <si>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</si>
  <si>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</si>
  <si>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</si>
  <si>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</si>
  <si>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</si>
  <si>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</si>
  <si>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</si>
  <si>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</si>
  <si>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</si>
  <si>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</si>
  <si>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</si>
  <si>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</si>
  <si>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</si>
  <si>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</si>
  <si>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</si>
  <si>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</si>
  <si>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</si>
  <si>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</si>
  <si>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</si>
  <si>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</si>
  <si>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</si>
  <si>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</si>
  <si>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</si>
  <si>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</si>
  <si>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</si>
  <si>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</si>
  <si>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</si>
  <si>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</si>
  <si>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</si>
  <si>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</si>
  <si>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</si>
  <si>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</si>
  <si>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</si>
  <si>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</si>
  <si>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</si>
  <si>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</si>
  <si>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</si>
  <si>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</si>
  <si>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</si>
  <si>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</si>
  <si>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</si>
  <si>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</si>
  <si>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</si>
  <si>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</si>
  <si>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</si>
  <si>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</si>
  <si>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</si>
  <si>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</si>
  <si>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</si>
  <si>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</si>
  <si>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</si>
  <si>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</si>
  <si>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</si>
  <si>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</si>
  <si>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</si>
  <si>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</si>
  <si>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</si>
  <si>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</si>
  <si>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</si>
  <si>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</si>
  <si>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</si>
  <si>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</si>
  <si>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</si>
  <si>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</si>
  <si>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</si>
  <si>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</si>
  <si>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</si>
  <si>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</si>
  <si>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</si>
  <si>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</si>
  <si>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</si>
  <si>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</si>
  <si>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</si>
  <si>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</si>
  <si>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</si>
  <si>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</si>
  <si>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</si>
  <si>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</si>
  <si>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</si>
  <si>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</si>
  <si>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</si>
  <si>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</si>
  <si>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</si>
  <si>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</si>
  <si>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</si>
  <si>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</si>
  <si>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</si>
  <si>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</si>
  <si>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</si>
  <si>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</si>
  <si>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</si>
  <si>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</si>
  <si>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</si>
  <si>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</si>
  <si>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</si>
  <si>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</si>
  <si>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</si>
  <si>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</si>
  <si>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</si>
  <si>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</si>
  <si>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</si>
  <si>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</si>
  <si>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</si>
  <si>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</si>
  <si>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</si>
  <si>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</si>
  <si>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</si>
  <si>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</si>
  <si>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</si>
  <si>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</si>
  <si>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</si>
  <si>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</si>
  <si>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</si>
  <si>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</si>
  <si>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</si>
  <si>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</si>
  <si>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</si>
  <si>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</si>
  <si>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</si>
  <si>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</si>
  <si>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</si>
  <si>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</si>
  <si>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</si>
  <si>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</si>
  <si>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</si>
  <si>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</si>
  <si>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</si>
  <si>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</si>
  <si>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</si>
  <si>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</si>
  <si>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</si>
  <si>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</si>
  <si>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</si>
  <si>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</si>
  <si>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</si>
  <si>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</si>
  <si>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</si>
  <si>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</si>
  <si>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</si>
  <si>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</si>
  <si>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</si>
  <si>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</si>
  <si>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</si>
  <si>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</si>
  <si>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</si>
  <si>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</si>
  <si>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</si>
  <si>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</si>
  <si>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</si>
  <si>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</si>
  <si>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</si>
  <si>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</si>
  <si>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</si>
  <si>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</si>
  <si>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</si>
  <si>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</si>
  <si>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</si>
  <si>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</si>
  <si>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</si>
  <si>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</si>
  <si>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</si>
  <si>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</si>
  <si>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</si>
  <si>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</si>
  <si>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</si>
  <si>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</si>
  <si>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</si>
  <si>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</si>
  <si>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</si>
  <si>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</si>
  <si>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</si>
  <si>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</si>
  <si>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</si>
  <si>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</si>
  <si>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</si>
  <si>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</si>
  <si>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</si>
  <si>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</si>
  <si>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</si>
  <si>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</si>
  <si>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</si>
  <si>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</si>
  <si>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</si>
  <si>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</si>
  <si>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</si>
  <si>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</si>
  <si>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</si>
  <si>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</si>
  <si>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</si>
  <si>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</si>
  <si>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</si>
  <si>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</si>
  <si>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</si>
  <si>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</si>
  <si>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</si>
  <si>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</si>
  <si>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</si>
  <si>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</si>
  <si>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</si>
  <si>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</si>
  <si>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</si>
  <si>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</si>
  <si>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</si>
  <si>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</si>
  <si>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</si>
  <si>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</si>
  <si>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</si>
  <si>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</si>
  <si>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</si>
  <si>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</si>
  <si>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</si>
  <si>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</si>
  <si>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</si>
  <si>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</si>
  <si>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</si>
  <si>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</si>
  <si>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</si>
  <si>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</si>
  <si>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</si>
  <si>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</si>
  <si>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</si>
  <si>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</si>
  <si>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</si>
  <si>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</si>
  <si>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</si>
  <si>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</si>
  <si>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</si>
  <si>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</si>
  <si>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</si>
  <si>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</si>
  <si>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</si>
  <si>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</si>
  <si>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</si>
  <si>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</si>
  <si>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</si>
  <si>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</si>
  <si>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</si>
  <si>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</si>
  <si>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</si>
  <si>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</si>
  <si>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</si>
  <si>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</si>
  <si>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</si>
  <si>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</si>
  <si>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</si>
  <si>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</si>
  <si>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</si>
  <si>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</si>
  <si>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</si>
  <si>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</si>
  <si>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</si>
  <si>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</si>
  <si>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</si>
  <si>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</si>
  <si>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</si>
  <si>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</si>
  <si>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</si>
  <si>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</si>
  <si>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</si>
  <si>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</si>
  <si>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</si>
  <si>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</si>
  <si>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</si>
  <si>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</si>
  <si>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</si>
  <si>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</si>
  <si>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</si>
  <si>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</si>
  <si>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</si>
  <si>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</si>
  <si>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</si>
  <si>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</si>
  <si>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</si>
  <si>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</si>
  <si>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</si>
  <si>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</si>
  <si>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</si>
  <si>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</si>
  <si>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</si>
  <si>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</si>
  <si>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</si>
  <si>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</si>
  <si>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</si>
  <si>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</si>
  <si>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</si>
  <si>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</si>
  <si>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</si>
  <si>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</si>
  <si>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</si>
  <si>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</si>
  <si>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</si>
  <si>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</si>
  <si>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</si>
  <si>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</si>
  <si>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</si>
  <si>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</si>
  <si>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</si>
  <si>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</si>
  <si>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</si>
  <si>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</si>
  <si>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</si>
  <si>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</si>
  <si>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</si>
  <si>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</si>
  <si>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</si>
  <si>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</si>
  <si>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</si>
  <si>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</si>
  <si>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</si>
  <si>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</si>
  <si>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</si>
  <si>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</si>
  <si>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</si>
  <si>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</si>
  <si>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</si>
  <si>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</si>
  <si>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</si>
  <si>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</si>
  <si>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</si>
  <si>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</si>
  <si>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</si>
  <si>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</si>
  <si>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</si>
  <si>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</si>
  <si>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</si>
  <si>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</si>
  <si>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</si>
  <si>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</si>
  <si>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</si>
  <si>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</si>
  <si>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</si>
  <si>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</si>
  <si>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</si>
  <si>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</si>
  <si>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</si>
  <si>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</si>
  <si>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</si>
  <si>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</si>
  <si>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</si>
  <si>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</si>
  <si>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</si>
  <si>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</si>
  <si>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</si>
  <si>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</si>
  <si>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</si>
  <si>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</si>
  <si>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</si>
  <si>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</si>
  <si>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</si>
  <si>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</si>
  <si>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</si>
  <si>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</si>
  <si>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</si>
  <si>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</si>
  <si>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</si>
  <si>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</si>
  <si>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</si>
  <si>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</si>
  <si>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</si>
  <si>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</si>
  <si>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</si>
  <si>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</si>
  <si>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</si>
  <si>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</si>
  <si>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</si>
  <si>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</si>
  <si>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</si>
  <si>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</si>
  <si>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</si>
  <si>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</si>
  <si>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</si>
  <si>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</si>
  <si>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</si>
  <si>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</si>
  <si>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</si>
  <si>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</si>
  <si>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</si>
  <si>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</si>
  <si>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</si>
  <si>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</si>
  <si>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</si>
  <si>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</si>
  <si>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</si>
  <si>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</si>
  <si>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</si>
  <si>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</si>
  <si>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</si>
  <si>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</si>
  <si>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</si>
  <si>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</si>
  <si>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</si>
  <si>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</si>
  <si>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</si>
  <si>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</si>
  <si>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</si>
  <si>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</si>
  <si>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</si>
  <si>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</si>
  <si>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</si>
  <si>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</si>
  <si>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</si>
  <si>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</si>
  <si>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</si>
  <si>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</si>
  <si>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</si>
  <si>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</si>
  <si>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</si>
  <si>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</si>
  <si>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</si>
  <si>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</si>
  <si>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</si>
  <si>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</si>
  <si>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</si>
  <si>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</si>
  <si>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</si>
  <si>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</si>
  <si>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</si>
  <si>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</si>
  <si>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</si>
  <si>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</si>
  <si>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</si>
  <si>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</si>
  <si>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</si>
  <si>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</si>
  <si>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</si>
  <si>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</si>
  <si>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</si>
  <si>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</si>
  <si>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</si>
  <si>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</si>
  <si>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</si>
  <si>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</si>
  <si>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</si>
  <si>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</si>
  <si>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</si>
  <si>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</si>
  <si>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</si>
  <si>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</si>
  <si>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</si>
  <si>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</si>
  <si>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</si>
  <si>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</si>
  <si>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</si>
  <si>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</si>
  <si>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</si>
  <si>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</si>
  <si>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</si>
  <si>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</si>
  <si>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</si>
  <si>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</si>
  <si>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</si>
  <si>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</si>
  <si>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</si>
  <si>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</si>
  <si>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</si>
  <si>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</si>
  <si>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</si>
  <si>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</si>
  <si>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</si>
  <si>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</si>
  <si>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</si>
  <si>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</si>
  <si>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</si>
  <si>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</si>
  <si>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</si>
  <si>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</si>
  <si>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</si>
  <si>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</si>
  <si>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</si>
  <si>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</si>
  <si>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</si>
  <si>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</si>
  <si>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</si>
  <si>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</si>
  <si>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</si>
  <si>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</si>
  <si>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</si>
  <si>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</si>
  <si>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</si>
  <si>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</si>
  <si>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</si>
  <si>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</si>
  <si>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</si>
  <si>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</si>
  <si>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</si>
  <si>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</si>
  <si>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</si>
  <si>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</si>
  <si>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</si>
  <si>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</si>
  <si>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</si>
  <si>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</si>
  <si>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</si>
  <si>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</si>
  <si>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</si>
  <si>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</si>
  <si>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</si>
  <si>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</si>
  <si>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</si>
  <si>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</si>
  <si>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</si>
  <si>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</si>
  <si>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</si>
  <si>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</si>
  <si>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</si>
  <si>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</si>
  <si>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</si>
  <si>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</si>
  <si>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</si>
  <si>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</si>
  <si>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</si>
  <si>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</si>
  <si>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</si>
  <si>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</si>
  <si>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</si>
  <si>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</si>
  <si>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</si>
  <si>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</si>
  <si>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</si>
  <si>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</si>
  <si>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</si>
  <si>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</si>
  <si>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</si>
  <si>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</si>
  <si>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</si>
  <si>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</si>
  <si>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</si>
  <si>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</si>
  <si>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</si>
  <si>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</si>
  <si>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</si>
  <si>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</si>
  <si>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</si>
  <si>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</si>
  <si>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</si>
  <si>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</si>
  <si>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</si>
  <si>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</si>
  <si>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</si>
  <si>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</si>
  <si>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</si>
  <si>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</si>
  <si>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</si>
  <si>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</si>
  <si>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</si>
  <si>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</si>
  <si>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</si>
  <si>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</si>
  <si>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</si>
  <si>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</si>
  <si>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</si>
  <si>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</si>
  <si>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</si>
  <si>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</si>
  <si>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</si>
  <si>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</si>
  <si>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</si>
  <si>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</si>
  <si>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</si>
  <si>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</si>
  <si>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</si>
  <si>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</si>
  <si>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</si>
  <si>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</si>
  <si>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</si>
  <si>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</si>
  <si>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</si>
  <si>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</si>
  <si>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</si>
  <si>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</si>
  <si>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</si>
  <si>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</si>
  <si>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</si>
  <si>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</si>
  <si>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</si>
  <si>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</si>
  <si>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</si>
  <si>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</si>
  <si>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</si>
  <si>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</si>
  <si>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</si>
  <si>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</si>
  <si>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</si>
  <si>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</si>
  <si>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</si>
  <si>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</si>
  <si>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</si>
  <si>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</si>
  <si>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</si>
  <si>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</si>
  <si>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</si>
  <si>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</si>
  <si>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</si>
  <si>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</si>
  <si>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</si>
  <si>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</si>
  <si>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</si>
  <si>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</si>
  <si>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</si>
  <si>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</si>
  <si>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</si>
  <si>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</si>
  <si>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</si>
  <si>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</si>
  <si>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</si>
  <si>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</si>
  <si>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</si>
  <si>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</si>
  <si>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</si>
  <si>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</si>
  <si>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</si>
  <si>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</si>
  <si>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</si>
  <si>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</si>
  <si>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</si>
  <si>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</si>
  <si>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</si>
  <si>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</si>
  <si>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</si>
  <si>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</si>
  <si>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</si>
  <si>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</si>
  <si>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</si>
  <si>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</si>
  <si>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</si>
  <si>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</si>
  <si>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</si>
  <si>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</si>
  <si>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</si>
  <si>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</si>
  <si>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</si>
  <si>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</si>
  <si>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</si>
  <si>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</si>
  <si>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</si>
  <si>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</si>
  <si>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</si>
  <si>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</si>
  <si>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</si>
  <si>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</si>
  <si>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</si>
  <si>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</si>
  <si>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</si>
  <si>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</si>
  <si>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</si>
  <si>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</si>
  <si>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</si>
  <si>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</si>
  <si>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</si>
  <si>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</si>
  <si>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</si>
  <si>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</si>
  <si>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</si>
  <si>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</si>
  <si>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</si>
  <si>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</si>
  <si>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</si>
  <si>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</si>
  <si>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</si>
  <si>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</si>
  <si>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</si>
  <si>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</si>
  <si>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</si>
  <si>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</si>
  <si>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</si>
  <si>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</si>
  <si>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</si>
  <si>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</si>
  <si>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</si>
  <si>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</si>
  <si>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</si>
  <si>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</si>
  <si>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</si>
  <si>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</si>
  <si>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</si>
  <si>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</si>
  <si>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</si>
  <si>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</si>
  <si>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</si>
  <si>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</si>
  <si>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</si>
  <si>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</si>
  <si>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</si>
  <si>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</si>
  <si>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</si>
  <si>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</si>
  <si>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</si>
  <si>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</si>
  <si>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</si>
  <si>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</si>
  <si>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</si>
  <si>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</si>
  <si>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</si>
  <si>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</si>
  <si>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</si>
  <si>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</si>
  <si>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</si>
  <si>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</si>
  <si>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</si>
  <si>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</si>
  <si>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</si>
  <si>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</si>
  <si>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</si>
  <si>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</si>
  <si>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</si>
  <si>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</si>
  <si>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</si>
  <si>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</si>
  <si>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</si>
  <si>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</si>
  <si>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</si>
  <si>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</si>
  <si>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</si>
  <si>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</si>
  <si>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</si>
  <si>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</si>
  <si>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</si>
  <si>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</si>
  <si>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</si>
  <si>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</si>
  <si>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</si>
  <si>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</si>
  <si>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</si>
  <si>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</si>
  <si>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</si>
  <si>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</si>
  <si>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</si>
  <si>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</si>
  <si>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</si>
  <si>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</si>
  <si>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</si>
  <si>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</si>
  <si>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</si>
  <si>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</si>
  <si>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</si>
  <si>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</si>
  <si>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</si>
  <si>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</si>
  <si>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</si>
  <si>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</si>
  <si>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</si>
  <si>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</si>
  <si>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</si>
  <si>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</si>
  <si>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</si>
  <si>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</si>
  <si>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</si>
  <si>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</si>
  <si>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</si>
  <si>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</si>
  <si>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</si>
  <si>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</si>
  <si>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</si>
  <si>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</si>
  <si>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</si>
  <si>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</si>
  <si>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</si>
  <si>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</si>
  <si>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</si>
  <si>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</si>
  <si>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</si>
  <si>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</si>
  <si>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</si>
  <si>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</si>
  <si>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</si>
  <si>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</si>
  <si>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</si>
  <si>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</si>
  <si>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</si>
  <si>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</si>
  <si>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</si>
  <si>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</si>
  <si>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</si>
  <si>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</si>
  <si>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</si>
  <si>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</si>
  <si>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</si>
  <si>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</si>
  <si>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</si>
  <si>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</si>
  <si>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</si>
  <si>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</si>
  <si>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</si>
  <si>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</si>
  <si>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</si>
  <si>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</si>
  <si>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</si>
  <si>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</si>
  <si>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</si>
  <si>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</si>
  <si>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</si>
  <si>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</si>
  <si>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</si>
  <si>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</si>
  <si>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</si>
  <si>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</si>
  <si>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</si>
  <si>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</si>
  <si>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</si>
  <si>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</si>
  <si>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</si>
  <si>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</si>
  <si>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</si>
  <si>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</si>
  <si>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</si>
  <si>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</si>
  <si>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</si>
  <si>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</si>
  <si>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</si>
  <si>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</si>
  <si>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</si>
  <si>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</si>
  <si>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</si>
  <si>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</si>
  <si>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</si>
  <si>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</si>
  <si>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</si>
  <si>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</si>
  <si>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</si>
  <si>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</si>
  <si>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</si>
  <si>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</si>
  <si>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</si>
  <si>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</si>
  <si>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</si>
  <si>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</si>
  <si>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</si>
  <si>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</si>
  <si>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</si>
  <si>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</si>
  <si>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</si>
  <si>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</si>
  <si>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</si>
  <si>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</si>
  <si>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</si>
  <si>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</si>
  <si>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</si>
  <si>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</si>
  <si>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</si>
  <si>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</si>
  <si>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</si>
  <si>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</si>
  <si>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</si>
  <si>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</si>
  <si>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</si>
  <si>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</si>
  <si>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</si>
  <si>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</si>
  <si>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</si>
  <si>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</si>
  <si>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</si>
  <si>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</si>
  <si>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</si>
  <si>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</si>
  <si>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</si>
  <si>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</si>
  <si>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</si>
  <si>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</si>
  <si>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</si>
  <si>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</si>
  <si>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</si>
  <si>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</si>
  <si>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</si>
  <si>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</si>
  <si>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</si>
  <si>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</si>
  <si>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</si>
  <si>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</si>
  <si>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</si>
  <si>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</si>
  <si>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</si>
  <si>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</si>
  <si>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</si>
  <si>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</si>
  <si>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</si>
  <si>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</si>
  <si>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</si>
  <si>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</si>
  <si>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</si>
  <si>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</si>
  <si>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</si>
  <si>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</si>
  <si>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</si>
  <si>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</si>
  <si>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</si>
  <si>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</si>
  <si>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</si>
  <si>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</si>
  <si>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</si>
  <si>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</si>
  <si>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</si>
  <si>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</si>
  <si>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</si>
  <si>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</si>
  <si>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</si>
  <si>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</si>
  <si>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</si>
  <si>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</si>
  <si>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</si>
  <si>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</si>
  <si>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</si>
  <si>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</si>
  <si>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</si>
  <si>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</si>
  <si>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</si>
  <si>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</si>
  <si>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</si>
  <si>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</si>
  <si>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</si>
  <si>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</si>
  <si>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</si>
  <si>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</si>
  <si>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</si>
  <si>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</si>
  <si>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</si>
  <si>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</si>
  <si>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</si>
  <si>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</si>
  <si>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</si>
  <si>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</si>
  <si>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</si>
  <si>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</si>
  <si>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</si>
  <si>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</si>
  <si>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</si>
  <si>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</si>
  <si>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</si>
  <si>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</si>
  <si>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</si>
  <si>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</si>
  <si>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</si>
  <si>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</si>
  <si>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</si>
  <si>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</si>
  <si>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</si>
  <si>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</si>
  <si>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</si>
  <si>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</si>
  <si>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</si>
  <si>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</si>
  <si>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</si>
  <si>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</si>
  <si>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</si>
  <si>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</si>
  <si>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</si>
  <si>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</si>
  <si>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</si>
  <si>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</si>
  <si>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</si>
  <si>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</si>
  <si>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</si>
  <si>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</si>
  <si>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</si>
  <si>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</si>
  <si>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</si>
  <si>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</si>
  <si>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</si>
  <si>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</si>
  <si>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</si>
  <si>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</si>
  <si>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</si>
  <si>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</si>
  <si>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</si>
  <si>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</si>
  <si>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</si>
  <si>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</si>
  <si>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</si>
  <si>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</si>
  <si>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</si>
  <si>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</si>
  <si>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</si>
  <si>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</si>
  <si>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</si>
  <si>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</si>
  <si>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</si>
  <si>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</si>
  <si>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</si>
  <si>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</si>
  <si>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</si>
  <si>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</si>
  <si>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</si>
  <si>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</si>
  <si>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</si>
  <si>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</si>
  <si>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</si>
  <si>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</si>
  <si>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</si>
  <si>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</si>
  <si>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</si>
  <si>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</si>
  <si>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</si>
  <si>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</si>
  <si>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</si>
  <si>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</si>
  <si>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</si>
  <si>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</si>
  <si>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</si>
  <si>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</si>
  <si>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</si>
  <si>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</si>
  <si>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</si>
  <si>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</si>
  <si>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</si>
  <si>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</si>
  <si>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</si>
  <si>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</si>
  <si>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</si>
  <si>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</si>
  <si>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</si>
  <si>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</si>
  <si>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</si>
  <si>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</si>
  <si>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</si>
  <si>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</si>
  <si>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</si>
  <si>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</si>
  <si>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</si>
  <si>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</si>
  <si>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</si>
  <si>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</si>
  <si>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</si>
  <si>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</si>
  <si>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</si>
  <si>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</si>
  <si>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</si>
  <si>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</si>
  <si>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</si>
  <si>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</si>
  <si>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</si>
  <si>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</si>
  <si>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</si>
  <si>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</si>
  <si>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</si>
  <si>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</si>
  <si>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</si>
  <si>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</si>
  <si>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</si>
  <si>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</si>
  <si>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</si>
  <si>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</si>
  <si>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</si>
  <si>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</si>
  <si>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</si>
  <si>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</si>
  <si>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</si>
  <si>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</si>
  <si>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</si>
  <si>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</si>
  <si>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</si>
  <si>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</si>
  <si>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</si>
  <si>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</si>
  <si>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</si>
  <si>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</si>
  <si>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</si>
  <si>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</si>
  <si>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</si>
  <si>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</si>
  <si>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</si>
  <si>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</si>
  <si>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</si>
  <si>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</si>
  <si>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</si>
  <si>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</si>
  <si>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</si>
  <si>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</si>
  <si>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</si>
  <si>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</si>
  <si>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</si>
  <si>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</si>
  <si>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</si>
  <si>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</si>
  <si>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</si>
  <si>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</si>
  <si>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</si>
  <si>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</si>
  <si>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</si>
  <si>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</si>
  <si>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</si>
  <si>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</si>
  <si>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</si>
  <si>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</si>
  <si>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</si>
  <si>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</si>
  <si>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</si>
  <si>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</si>
  <si>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</si>
  <si>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</si>
  <si>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</si>
  <si>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</si>
  <si>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</si>
  <si>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</si>
  <si>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</si>
  <si>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</si>
  <si>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</si>
  <si>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</si>
  <si>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</si>
  <si>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</si>
  <si>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</si>
  <si>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</si>
  <si>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</si>
  <si>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</si>
  <si>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</si>
  <si>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</si>
  <si>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</si>
  <si>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</si>
  <si>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</si>
  <si>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</si>
  <si>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</si>
  <si>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</si>
  <si>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</si>
  <si>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</si>
  <si>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</si>
  <si>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</si>
  <si>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</si>
  <si>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</si>
  <si>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</si>
  <si>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</si>
  <si>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</si>
  <si>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</si>
  <si>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</si>
  <si>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</si>
  <si>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</si>
  <si>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</si>
  <si>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</si>
  <si>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</si>
  <si>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</si>
  <si>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</si>
  <si>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</si>
  <si>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</si>
  <si>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</si>
  <si>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</si>
  <si>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</si>
  <si>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</si>
  <si>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</si>
  <si>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</si>
  <si>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</si>
  <si>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</si>
  <si>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</si>
  <si>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</si>
  <si>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</si>
  <si>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</si>
  <si>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</si>
  <si>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</si>
  <si>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</si>
  <si>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</si>
  <si>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</si>
  <si>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</si>
  <si>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</si>
  <si>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</si>
  <si>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</si>
  <si>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</si>
  <si>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</si>
  <si>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</si>
  <si>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</si>
  <si>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</si>
  <si>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</si>
  <si>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</si>
  <si>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</si>
  <si>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</si>
  <si>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</si>
  <si>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</si>
  <si>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</si>
  <si>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</si>
  <si>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</si>
  <si>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</si>
  <si>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</si>
  <si>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</si>
  <si>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</si>
  <si>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</si>
  <si>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</si>
  <si>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</si>
  <si>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</si>
  <si>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</si>
  <si>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</si>
  <si>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</si>
  <si>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</si>
  <si>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</si>
  <si>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</si>
  <si>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</si>
  <si>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</si>
  <si>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</si>
  <si>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</si>
  <si>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</si>
  <si>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</si>
  <si>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</si>
  <si>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</si>
  <si>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</si>
  <si>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</si>
  <si>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</si>
  <si>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</si>
  <si>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</si>
  <si>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</si>
  <si>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</si>
  <si>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</si>
  <si>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</si>
  <si>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</si>
  <si>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</si>
  <si>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</si>
  <si>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</si>
  <si>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</si>
  <si>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</si>
  <si>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</si>
  <si>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</si>
  <si>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</si>
  <si>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</si>
  <si>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</si>
  <si>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</si>
  <si>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</si>
  <si>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</si>
  <si>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</si>
  <si>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</si>
  <si>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</si>
  <si>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</si>
  <si>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</si>
  <si>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</si>
  <si>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</si>
  <si>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</si>
  <si>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</si>
  <si>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</si>
  <si>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</si>
  <si>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</si>
  <si>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</si>
  <si>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</si>
  <si>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</si>
  <si>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</si>
  <si>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</si>
  <si>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</si>
  <si>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</si>
  <si>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</si>
  <si>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</si>
  <si>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</si>
  <si>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</si>
  <si>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</si>
  <si>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</si>
  <si>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</si>
  <si>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</si>
  <si>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</si>
  <si>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</si>
  <si>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</si>
  <si>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</si>
  <si>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</si>
  <si>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</si>
  <si>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</si>
  <si>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</si>
  <si>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</si>
  <si>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</si>
  <si>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</si>
  <si>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</si>
  <si>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</si>
  <si>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</si>
  <si>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</si>
  <si>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</si>
  <si>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</si>
  <si>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</si>
  <si>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</si>
  <si>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</si>
  <si>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</si>
  <si>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</si>
  <si>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</si>
  <si>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</si>
  <si>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</si>
  <si>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</si>
  <si>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</si>
  <si>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</si>
  <si>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</si>
  <si>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</si>
  <si>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</si>
  <si>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</si>
  <si>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</si>
  <si>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</si>
  <si>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</si>
  <si>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</si>
  <si>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</si>
  <si>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</si>
  <si>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</si>
  <si>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</si>
  <si>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</si>
  <si>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</si>
  <si>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</si>
  <si>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</si>
  <si>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</si>
  <si>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</si>
  <si>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</si>
  <si>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</si>
  <si>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</si>
  <si>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</si>
  <si>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</si>
  <si>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</si>
  <si>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</si>
  <si>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</si>
  <si>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</si>
  <si>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</si>
  <si>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</si>
  <si>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</si>
  <si>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</si>
  <si>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</si>
  <si>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</si>
  <si>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</si>
  <si>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</si>
  <si>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</si>
  <si>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</si>
  <si>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</si>
  <si>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</si>
  <si>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</si>
  <si>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</si>
  <si>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</si>
  <si>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</si>
  <si>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</si>
  <si>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</si>
  <si>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</si>
  <si>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</si>
  <si>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</si>
  <si>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</si>
  <si>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</si>
  <si>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</si>
  <si>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</si>
  <si>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</si>
  <si>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</si>
  <si>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</si>
  <si>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</si>
  <si>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</si>
  <si>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</si>
  <si>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</si>
  <si>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</si>
  <si>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</si>
  <si>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</si>
  <si>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</si>
  <si>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</si>
  <si>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</si>
  <si>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</si>
  <si>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</si>
  <si>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</si>
  <si>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</si>
  <si>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</si>
  <si>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</si>
  <si>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</si>
  <si>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</si>
  <si>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</si>
  <si>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</si>
  <si>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</si>
  <si>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</si>
  <si>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</si>
  <si>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</si>
  <si>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</si>
  <si>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</si>
  <si>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</si>
  <si>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</si>
  <si>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</si>
  <si>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</si>
  <si>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</si>
  <si>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</si>
  <si>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</si>
  <si>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</si>
  <si>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</si>
  <si>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</si>
  <si>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</si>
  <si>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</si>
  <si>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</si>
  <si>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</si>
  <si>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</si>
  <si>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</si>
  <si>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</si>
  <si>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</si>
  <si>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</si>
  <si>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</si>
  <si>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</si>
  <si>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</si>
  <si>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</si>
  <si>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</si>
  <si>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</si>
  <si>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</si>
  <si>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</si>
  <si>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</si>
  <si>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</si>
  <si>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</si>
  <si>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</si>
  <si>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</si>
  <si>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</si>
  <si>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</si>
  <si>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</si>
  <si>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</si>
  <si>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</si>
  <si>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</si>
  <si>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</si>
  <si>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</si>
  <si>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</si>
  <si>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</si>
  <si>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</si>
  <si>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</si>
  <si>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</si>
  <si>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</si>
  <si>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</si>
  <si>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</si>
  <si>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</si>
  <si>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</si>
  <si>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</si>
  <si>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</si>
  <si>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</si>
  <si>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</si>
  <si>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</si>
  <si>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</si>
  <si>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</si>
  <si>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</si>
  <si>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</si>
  <si>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</si>
  <si>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</si>
  <si>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</si>
  <si>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</si>
  <si>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</si>
  <si>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</si>
  <si>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</si>
  <si>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</si>
  <si>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</si>
  <si>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</si>
  <si>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</si>
  <si>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</si>
  <si>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</si>
  <si>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</si>
  <si>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</si>
  <si>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</si>
  <si>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</si>
  <si>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</si>
  <si>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</si>
  <si>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</si>
  <si>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</si>
  <si>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</si>
  <si>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</si>
  <si>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</si>
  <si>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</si>
  <si>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</si>
  <si>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</si>
  <si>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</si>
  <si>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</si>
  <si>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</si>
  <si>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</si>
  <si>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</si>
  <si>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</si>
  <si>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</si>
  <si>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</si>
  <si>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</si>
  <si>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</si>
  <si>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</si>
  <si>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</si>
  <si>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</si>
  <si>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</si>
  <si>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</si>
  <si>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</si>
  <si>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</si>
  <si>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</si>
  <si>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</si>
  <si>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</si>
  <si>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</si>
  <si>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</si>
  <si>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</si>
  <si>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</si>
  <si>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</si>
  <si>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</si>
  <si>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</si>
  <si>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</si>
  <si>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</si>
  <si>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</si>
  <si>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</si>
  <si>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</si>
  <si>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</si>
  <si>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</si>
  <si>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</si>
  <si>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</si>
  <si>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</si>
  <si>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</si>
  <si>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</si>
  <si>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</si>
  <si>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</si>
  <si>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</si>
  <si>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</si>
  <si>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</si>
  <si>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</si>
  <si>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</si>
  <si>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</si>
  <si>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</si>
  <si>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</si>
  <si>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</si>
  <si>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</si>
  <si>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</si>
  <si>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</si>
  <si>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</si>
  <si>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</si>
  <si>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</si>
  <si>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</si>
  <si>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</si>
  <si>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</si>
  <si>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</si>
  <si>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</si>
  <si>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</si>
  <si>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</si>
  <si>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</si>
  <si>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</si>
  <si>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</si>
  <si>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</si>
  <si>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</si>
  <si>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</si>
  <si>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</si>
  <si>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</si>
  <si>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</si>
  <si>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</si>
  <si>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</si>
  <si>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</si>
  <si>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</si>
  <si>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</si>
  <si>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</si>
  <si>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</si>
  <si>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</si>
  <si>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</si>
  <si>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</si>
  <si>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</si>
  <si>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</si>
  <si>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</si>
  <si>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</si>
  <si>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</si>
  <si>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</si>
  <si>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</si>
  <si>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</si>
  <si>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</si>
  <si>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</si>
  <si>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</si>
  <si>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</si>
  <si>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</si>
  <si>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</si>
  <si>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</si>
  <si>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</si>
  <si>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</si>
  <si>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</si>
  <si>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</si>
  <si>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</si>
  <si>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</si>
  <si>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</si>
  <si>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</si>
  <si>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</si>
  <si>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</si>
  <si>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</si>
  <si>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</si>
  <si>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</si>
  <si>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</si>
  <si>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</si>
  <si>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</si>
  <si>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</si>
  <si>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</si>
  <si>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</si>
  <si>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</si>
  <si>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</si>
  <si>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</si>
  <si>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</si>
  <si>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</si>
  <si>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</si>
  <si>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</si>
  <si>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</si>
  <si>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</si>
  <si>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</si>
  <si>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</si>
  <si>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</si>
  <si>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</si>
  <si>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</si>
  <si>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</si>
  <si>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</si>
  <si>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</si>
  <si>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</si>
  <si>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</si>
  <si>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</si>
  <si>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</si>
  <si>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</si>
  <si>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</si>
  <si>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</si>
  <si>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</si>
  <si>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</si>
  <si>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</si>
  <si>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</si>
  <si>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</si>
  <si>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</si>
  <si>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</si>
  <si>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</si>
  <si>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</si>
  <si>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</si>
  <si>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</si>
  <si>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</si>
  <si>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</si>
  <si>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</si>
  <si>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</si>
  <si>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</si>
  <si>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</si>
  <si>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</si>
  <si>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</si>
  <si>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</si>
  <si>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</si>
  <si>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</si>
  <si>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</si>
  <si>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</si>
  <si>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</si>
  <si>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</si>
  <si>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</si>
  <si>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</si>
  <si>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</si>
  <si>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</si>
  <si>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</si>
  <si>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</si>
  <si>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</si>
  <si>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</si>
  <si>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</si>
  <si>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</si>
  <si>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</si>
  <si>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</si>
  <si>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</si>
  <si>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</si>
  <si>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</si>
  <si>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</si>
  <si>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</si>
  <si>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</si>
  <si>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</si>
  <si>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</si>
  <si>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</si>
  <si>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</si>
  <si>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</si>
  <si>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</si>
  <si>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</si>
  <si>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</si>
  <si>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</si>
  <si>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</si>
  <si>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</si>
  <si>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</si>
  <si>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</si>
  <si>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</si>
  <si>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</si>
  <si>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</si>
  <si>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</si>
  <si>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</si>
  <si>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</si>
  <si>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</si>
  <si>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</si>
  <si>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</si>
  <si>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</si>
  <si>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</si>
  <si>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</si>
  <si>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</si>
  <si>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</si>
  <si>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</si>
  <si>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</si>
  <si>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</si>
  <si>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</si>
  <si>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</si>
  <si>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</si>
  <si>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</si>
  <si>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</si>
  <si>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</si>
  <si>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</si>
  <si>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</si>
  <si>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</si>
  <si>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</si>
  <si>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</si>
  <si>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</si>
  <si>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</si>
  <si>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</si>
  <si>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</si>
  <si>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</si>
  <si>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</si>
  <si>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</si>
  <si>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</si>
  <si>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</si>
  <si>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</si>
  <si>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</si>
  <si>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</si>
  <si>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</si>
  <si>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</si>
  <si>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</si>
  <si>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</si>
  <si>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</si>
  <si>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</si>
  <si>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</si>
  <si>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</si>
  <si>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</si>
  <si>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</si>
  <si>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</si>
  <si>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</si>
  <si>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</si>
  <si>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</si>
  <si>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</si>
  <si>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</si>
  <si>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</si>
  <si>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</si>
  <si>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</si>
  <si>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</si>
  <si>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</si>
  <si>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</si>
  <si>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</si>
  <si>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</si>
  <si>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</si>
  <si>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</si>
  <si>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</si>
  <si>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</si>
  <si>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</si>
  <si>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</si>
  <si>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</si>
  <si>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</si>
  <si>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</si>
  <si>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</si>
  <si>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</si>
  <si>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</si>
  <si>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</si>
  <si>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</si>
  <si>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</si>
  <si>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</si>
  <si>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</si>
  <si>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</si>
  <si>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</si>
  <si>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</si>
  <si>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</si>
  <si>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</si>
  <si>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</si>
  <si>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</si>
  <si>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</si>
  <si>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</si>
  <si>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</si>
  <si>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</si>
  <si>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</si>
  <si>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</si>
  <si>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</si>
  <si>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</si>
  <si>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</si>
  <si>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</si>
  <si>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</si>
  <si>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</si>
  <si>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</si>
  <si>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</si>
  <si>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</si>
  <si>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</si>
  <si>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</si>
  <si>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</si>
  <si>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</si>
  <si>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</si>
  <si>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</si>
  <si>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</si>
  <si>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</si>
  <si>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</si>
  <si>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</si>
  <si>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</si>
  <si>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</si>
  <si>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</si>
  <si>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</si>
  <si>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</si>
  <si>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</si>
  <si>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</si>
  <si>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</si>
  <si>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</si>
  <si>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</si>
  <si>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</si>
  <si>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</si>
  <si>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</si>
  <si>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</si>
  <si>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</si>
  <si>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</si>
  <si>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</si>
  <si>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</si>
  <si>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</si>
  <si>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</si>
  <si>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</si>
  <si>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</si>
  <si>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</si>
  <si>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</si>
  <si>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</si>
  <si>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</si>
  <si>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</si>
  <si>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</si>
  <si>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</si>
  <si>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</si>
  <si>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</si>
  <si>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</si>
  <si>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</si>
  <si>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</si>
  <si>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</si>
  <si>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</si>
  <si>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</si>
  <si>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</si>
  <si>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</si>
  <si>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</si>
  <si>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</si>
  <si>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</si>
  <si>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</si>
  <si>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</si>
  <si>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</si>
  <si>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</si>
  <si>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</si>
  <si>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</si>
  <si>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</si>
  <si>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</si>
  <si>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</si>
  <si>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</si>
  <si>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</si>
  <si>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</si>
  <si>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</si>
  <si>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</si>
  <si>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</si>
  <si>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</si>
  <si>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</si>
  <si>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</si>
  <si>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</si>
  <si>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</si>
  <si>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</si>
  <si>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</si>
  <si>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</si>
  <si>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</si>
  <si>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</si>
  <si>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</si>
  <si>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</si>
  <si>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</si>
  <si>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</si>
  <si>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</si>
  <si>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</si>
  <si>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</si>
  <si>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</si>
  <si>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</si>
  <si>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</si>
  <si>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</si>
  <si>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</si>
  <si>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</si>
  <si>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</si>
  <si>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</si>
  <si>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</si>
  <si>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</si>
  <si>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</si>
  <si>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</si>
  <si>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</si>
  <si>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</si>
  <si>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</si>
  <si>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</si>
  <si>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</si>
  <si>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</si>
  <si>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</si>
  <si>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</si>
  <si>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</si>
  <si>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</si>
  <si>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</si>
  <si>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</si>
  <si>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</si>
  <si>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</si>
  <si>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</si>
  <si>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</si>
  <si>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</si>
  <si>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</si>
  <si>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</si>
  <si>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</si>
  <si>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</si>
  <si>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</si>
  <si>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</si>
  <si>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</si>
  <si>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</si>
  <si>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</si>
  <si>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</si>
  <si>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</si>
  <si>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</si>
  <si>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</si>
  <si>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</si>
  <si>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</si>
  <si>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</si>
  <si>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</si>
  <si>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</si>
  <si>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</si>
  <si>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</si>
  <si>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</si>
  <si>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</si>
  <si>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</si>
  <si>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</si>
  <si>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</si>
  <si>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</si>
  <si>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</si>
  <si>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</si>
  <si>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</si>
  <si>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</si>
  <si>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</si>
  <si>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</si>
  <si>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</si>
  <si>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</si>
  <si>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</si>
  <si>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</si>
  <si>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</si>
  <si>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</si>
  <si>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</si>
  <si>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</si>
  <si>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</si>
  <si>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</si>
  <si>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</si>
  <si>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</si>
  <si>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</si>
  <si>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</si>
  <si>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</si>
  <si>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</si>
  <si>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</si>
  <si>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</si>
  <si>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</si>
  <si>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</si>
  <si>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</si>
  <si>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</si>
  <si>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</si>
  <si>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</si>
  <si>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</si>
  <si>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</si>
  <si>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</si>
  <si>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</si>
  <si>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</si>
  <si>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</si>
  <si>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</si>
  <si>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</si>
  <si>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</si>
  <si>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</si>
  <si>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</si>
  <si>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</si>
  <si>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</si>
  <si>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</si>
  <si>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</si>
  <si>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</si>
  <si>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</si>
  <si>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</si>
  <si>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</si>
  <si>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</si>
  <si>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</si>
  <si>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</si>
  <si>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</si>
  <si>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</si>
  <si>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</si>
  <si>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</si>
  <si>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</si>
  <si>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</si>
  <si>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</si>
  <si>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</si>
  <si>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</si>
  <si>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</si>
  <si>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</si>
  <si>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</si>
  <si>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</si>
  <si>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</si>
  <si>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</si>
  <si>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</si>
  <si>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</si>
  <si>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</si>
  <si>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</si>
  <si>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</si>
  <si>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</si>
  <si>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</si>
  <si>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</si>
  <si>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</si>
  <si>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</si>
  <si>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</si>
  <si>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</si>
  <si>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</si>
  <si>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</si>
  <si>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</si>
  <si>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</si>
  <si>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</si>
  <si>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</si>
  <si>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</si>
  <si>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</si>
  <si>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</si>
  <si>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</si>
  <si>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</si>
  <si>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</si>
  <si>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</si>
  <si>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</si>
  <si>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</si>
  <si>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</si>
  <si>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</si>
  <si>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</si>
  <si>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</si>
  <si>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</si>
  <si>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</si>
  <si>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</si>
  <si>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</si>
  <si>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</si>
  <si>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</si>
  <si>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</si>
  <si>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</si>
  <si>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</si>
  <si>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</si>
  <si>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</si>
  <si>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</si>
  <si>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</si>
  <si>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</si>
  <si>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</si>
  <si>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</si>
  <si>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</si>
  <si>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</si>
  <si>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</si>
  <si>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</si>
  <si>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</si>
  <si>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</si>
  <si>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</si>
  <si>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</si>
  <si>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</si>
  <si>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</si>
  <si>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</si>
  <si>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</si>
  <si>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</si>
  <si>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</si>
  <si>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</si>
  <si>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</si>
  <si>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</si>
  <si>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</si>
  <si>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</si>
  <si>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</si>
  <si>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</si>
  <si>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</si>
  <si>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</si>
  <si>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</si>
  <si>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</si>
  <si>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</si>
  <si>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</si>
  <si>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</si>
  <si>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</si>
  <si>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</si>
  <si>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</si>
  <si>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</si>
  <si>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</si>
  <si>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</si>
  <si>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</si>
  <si>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</si>
  <si>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</si>
  <si>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</si>
  <si>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</si>
  <si>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</si>
  <si>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</si>
  <si>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</si>
  <si>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</si>
  <si>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</si>
  <si>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</si>
  <si>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</si>
  <si>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</si>
  <si>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</si>
  <si>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</si>
  <si>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</si>
  <si>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</si>
  <si>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</si>
  <si>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</si>
  <si>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</si>
  <si>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</si>
  <si>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</si>
  <si>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</si>
  <si>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</si>
  <si>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</si>
  <si>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</si>
  <si>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</si>
  <si>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</si>
  <si>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</si>
  <si>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</si>
  <si>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</si>
  <si>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</si>
  <si>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</si>
  <si>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</si>
  <si>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</si>
  <si>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</si>
  <si>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</si>
  <si>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</si>
  <si>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</si>
  <si>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</si>
  <si>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</si>
  <si>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</si>
  <si>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</si>
  <si>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</si>
  <si>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</si>
  <si>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</si>
  <si>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</si>
  <si>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</si>
  <si>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</si>
  <si>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</si>
  <si>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</si>
  <si>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</si>
  <si>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</si>
  <si>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</si>
  <si>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</si>
  <si>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</si>
  <si>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</si>
  <si>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</si>
  <si>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</si>
  <si>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</si>
  <si>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</si>
  <si>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</si>
  <si>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</si>
  <si>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</si>
  <si>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</si>
  <si>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</si>
  <si>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</si>
  <si>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</si>
  <si>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</si>
  <si>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</si>
  <si>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</si>
  <si>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</si>
  <si>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</si>
  <si>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</si>
  <si>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</si>
  <si>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</si>
  <si>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</si>
  <si>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</si>
  <si>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</si>
  <si>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</si>
  <si>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</si>
  <si>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</si>
  <si>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</si>
  <si>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</si>
  <si>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</si>
  <si>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</si>
  <si>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</si>
  <si>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</si>
  <si>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</si>
  <si>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</si>
  <si>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</si>
  <si>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</si>
  <si>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</si>
  <si>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</si>
  <si>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</si>
  <si>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</si>
  <si>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</si>
  <si>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</si>
  <si>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</si>
  <si>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</si>
  <si>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</si>
  <si>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</si>
  <si>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</si>
  <si>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</si>
  <si>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</si>
  <si>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</si>
  <si>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</si>
  <si>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</si>
  <si>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</si>
  <si>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</si>
  <si>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</si>
  <si>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</si>
  <si>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</si>
  <si>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</si>
  <si>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</si>
  <si>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</si>
  <si>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</si>
  <si>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</si>
  <si>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</si>
  <si>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</si>
  <si>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</si>
  <si>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</si>
  <si>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</si>
  <si>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</si>
  <si>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</si>
  <si>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</si>
  <si>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</si>
  <si>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</si>
  <si>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</si>
  <si>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</si>
  <si>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</si>
  <si>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</si>
  <si>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</si>
  <si>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</si>
  <si>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</si>
  <si>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</si>
  <si>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</si>
  <si>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</si>
  <si>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</si>
  <si>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</si>
  <si>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</si>
  <si>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</si>
  <si>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</si>
  <si>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</si>
  <si>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</si>
  <si>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</si>
  <si>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</si>
  <si>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</si>
  <si>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</si>
  <si>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</si>
  <si>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</si>
  <si>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</si>
  <si>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</si>
  <si>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</si>
  <si>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</si>
  <si>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</si>
  <si>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</si>
  <si>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</si>
  <si>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</si>
  <si>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</si>
  <si>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</si>
  <si>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</si>
  <si>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</si>
  <si>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</si>
  <si>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</si>
  <si>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</si>
  <si>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</si>
  <si>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</si>
  <si>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</si>
  <si>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</si>
  <si>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</si>
  <si>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</si>
  <si>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</si>
  <si>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</si>
  <si>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</si>
  <si>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</si>
  <si>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</si>
  <si>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</si>
  <si>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</si>
  <si>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</si>
  <si>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</si>
  <si>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</si>
  <si>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</si>
  <si>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</si>
  <si>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</si>
  <si>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</si>
  <si>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</si>
  <si>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</si>
  <si>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</si>
  <si>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</si>
  <si>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</si>
  <si>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</si>
  <si>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</si>
  <si>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</si>
  <si>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</si>
  <si>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</si>
  <si>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</si>
  <si>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</si>
  <si>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</si>
  <si>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</si>
  <si>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</si>
  <si>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</si>
  <si>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</si>
  <si>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</si>
  <si>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</si>
  <si>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</si>
  <si>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</si>
  <si>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</si>
  <si>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</si>
  <si>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</si>
  <si>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</si>
  <si>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</si>
  <si>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</si>
  <si>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</si>
  <si>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</si>
  <si>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</si>
  <si>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</si>
  <si>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</si>
  <si>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</si>
  <si>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</si>
  <si>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</si>
  <si>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</si>
  <si>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</si>
  <si>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</si>
  <si>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</si>
  <si>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</si>
  <si>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</si>
  <si>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</si>
  <si>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</si>
  <si>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</si>
  <si>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</si>
  <si>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</si>
  <si>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</si>
  <si>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</si>
  <si>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</si>
  <si>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</si>
  <si>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</si>
  <si>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</si>
  <si>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</si>
  <si>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</si>
  <si>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</si>
  <si>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</si>
  <si>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</si>
  <si>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</si>
  <si>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</si>
  <si>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</si>
  <si>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</si>
  <si>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</si>
  <si>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</si>
  <si>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</si>
  <si>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</si>
  <si>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std</t>
  </si>
  <si>
    <t xml:space="preserve"> Successful</t>
  </si>
  <si>
    <t xml:space="preserve"> Failed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</si>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</sst>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1" xfId="0" applyFill="1" applyBorder="1"/>
    <xf numFmtId="9" fontId="0" fillId="0" borderId="0" xfId="0" applyNumberFormat="1"/>
    <xf numFmtId="0" fontId="0" fillId="0" borderId="1" xfId="0" applyBorder="1"/>
    <xf numFmtId="1" fontId="1" fillId="0" borderId="0" xfId="0" applyNumberFormat="1" applyFont="1" applyAlignment="1">
      <alignment horizontal="center"/>
    </xf>
    <xf numFmtId="1" fontId="0" fillId="0" borderId="1" xfId="0" applyNumberFormat="1" applyBorder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20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F-2E4B-A7D0-814289384940}"/>
            </c:ext>
          </c:extLst>
        </c:ser>
        <c:ser>
          <c:idx val="1"/>
          <c:order val="1"/>
          <c:tx>
            <c:strRef>
              <c:f>'Pivot Table_1'!$C$3:$C$4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F-2E4B-A7D0-814289384940}"/>
            </c:ext>
          </c:extLst>
        </c:ser>
        <c:ser>
          <c:idx val="2"/>
          <c:order val="2"/>
          <c:tx>
            <c:strRef>
              <c:f>'Pivot Table_1'!$D$3:$D$4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F-2E4B-A7D0-814289384940}"/>
            </c:ext>
          </c:extLst>
        </c:ser>
        <c:ser>
          <c:idx val="3"/>
          <c:order val="3"/>
          <c:tx>
            <c:strRef>
              <c:f>'Pivot Table_1'!$E$3:$E$4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F-2E4B-A7D0-814289384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970832"/>
        <c:axId val="1831980752"/>
      </c:barChart>
      <c:catAx>
        <c:axId val="18319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980752"/>
        <c:crosses val="autoZero"/>
        <c:auto val="1"/>
        <c:lblAlgn val="ctr"/>
        <c:lblOffset val="100"/>
        <c:noMultiLvlLbl val="0"/>
      </c:catAx>
      <c:valAx>
        <c:axId val="18319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9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0-D845-94B4-320EA83052D1}"/>
            </c:ext>
          </c:extLst>
        </c:ser>
        <c:ser>
          <c:idx val="1"/>
          <c:order val="1"/>
          <c:tx>
            <c:strRef>
              <c:f>'Pivot Table_2'!$C$4:$C$5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BD-834D-927D-3BB458EC146A}"/>
            </c:ext>
          </c:extLst>
        </c:ser>
        <c:ser>
          <c:idx val="2"/>
          <c:order val="2"/>
          <c:tx>
            <c:strRef>
              <c:f>'Pivot Table_2'!$D$4:$D$5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BD-834D-927D-3BB458EC146A}"/>
            </c:ext>
          </c:extLst>
        </c:ser>
        <c:ser>
          <c:idx val="3"/>
          <c:order val="3"/>
          <c:tx>
            <c:strRef>
              <c:f>'Pivot Table_2'!$E$4:$E$5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BD-834D-927D-3BB458EC1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249360"/>
        <c:axId val="1869250992"/>
      </c:barChart>
      <c:catAx>
        <c:axId val="18692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50992"/>
        <c:crosses val="autoZero"/>
        <c:auto val="1"/>
        <c:lblAlgn val="ctr"/>
        <c:lblOffset val="100"/>
        <c:noMultiLvlLbl val="0"/>
      </c:catAx>
      <c:valAx>
        <c:axId val="18692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Table_3!PivotTable3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3-324F-81ED-8912AE81423D}"/>
            </c:ext>
          </c:extLst>
        </c:ser>
        <c:ser>
          <c:idx val="1"/>
          <c:order val="1"/>
          <c:tx>
            <c:strRef>
              <c:f>'Pivot Table_3'!$C$4:$C$5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6B-4040-8234-45A1052D5BFE}"/>
            </c:ext>
          </c:extLst>
        </c:ser>
        <c:ser>
          <c:idx val="2"/>
          <c:order val="2"/>
          <c:tx>
            <c:strRef>
              <c:f>'Pivot Table_3'!$D$4:$D$5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6B-4040-8234-45A1052D5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309680"/>
        <c:axId val="1925597232"/>
      </c:lineChart>
      <c:catAx>
        <c:axId val="192530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97232"/>
        <c:crosses val="autoZero"/>
        <c:auto val="1"/>
        <c:lblAlgn val="ctr"/>
        <c:lblOffset val="100"/>
        <c:noMultiLvlLbl val="0"/>
      </c:catAx>
      <c:valAx>
        <c:axId val="19255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0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4-1145-B9AF-EA64309DD613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4-1145-B9AF-EA64309DD613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4-1145-B9AF-EA64309DD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530576"/>
        <c:axId val="1999416912"/>
      </c:lineChart>
      <c:catAx>
        <c:axId val="199953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16912"/>
        <c:crosses val="autoZero"/>
        <c:auto val="1"/>
        <c:lblAlgn val="ctr"/>
        <c:lblOffset val="100"/>
        <c:noMultiLvlLbl val="0"/>
      </c:catAx>
      <c:valAx>
        <c:axId val="19994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'Bonus Statistical Analysis'!$I$13:$I$19</c:f>
              <c:strCache>
                <c:ptCount val="7"/>
                <c:pt idx="0">
                  <c:v>50</c:v>
                </c:pt>
                <c:pt idx="1">
                  <c:v>100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  <c:pt idx="6">
                  <c:v>More</c:v>
                </c:pt>
              </c:strCache>
            </c:strRef>
          </c:cat>
          <c:val>
            <c:numRef>
              <c:f>'Bonus Statistical Analysis'!$J$13:$J$19</c:f>
              <c:numCache>
                <c:formatCode>General</c:formatCode>
                <c:ptCount val="7"/>
                <c:pt idx="0">
                  <c:v>943</c:v>
                </c:pt>
                <c:pt idx="1">
                  <c:v>517</c:v>
                </c:pt>
                <c:pt idx="2">
                  <c:v>412</c:v>
                </c:pt>
                <c:pt idx="3">
                  <c:v>58</c:v>
                </c:pt>
                <c:pt idx="4">
                  <c:v>42</c:v>
                </c:pt>
                <c:pt idx="5">
                  <c:v>29</c:v>
                </c:pt>
                <c:pt idx="6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E-C744-A82B-7D3D31D2A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004207"/>
        <c:axId val="1538001456"/>
      </c:barChart>
      <c:catAx>
        <c:axId val="154004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001456"/>
        <c:crosses val="autoZero"/>
        <c:auto val="1"/>
        <c:lblAlgn val="ctr"/>
        <c:lblOffset val="100"/>
        <c:noMultiLvlLbl val="0"/>
      </c:catAx>
      <c:valAx>
        <c:axId val="1538001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00420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236596</xdr:colOff>
      <xdr:row>2</xdr:row>
      <xdr:rowOff>115710</xdr:rowOff>
    </xdr:from>
    <xdr:to>
      <xdr:col>11</xdr:col>
      <xdr:colOff>697559</xdr:colOff>
      <xdr:row>23</xdr:row>
      <xdr:rowOff>185324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78F27-0166-7142-B772-023B29477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165100</xdr:rowOff>
    </xdr:from>
    <xdr:to>
      <xdr:col>20</xdr:col>
      <xdr:colOff>584200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5652B-71F3-0341-9C48-D57DD863D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50800</xdr:rowOff>
    </xdr:from>
    <xdr:to>
      <xdr:col>12</xdr:col>
      <xdr:colOff>38100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4F750-CAE3-A34E-BAE3-EB96D5520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25400</xdr:rowOff>
    </xdr:from>
    <xdr:to>
      <xdr:col>9</xdr:col>
      <xdr:colOff>819150</xdr:colOff>
      <xdr:row>45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0DE2D5-C50E-184B-8713-EB8F0682C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55402</xdr:colOff>
      <xdr:row>11</xdr:row>
      <xdr:rowOff>2945</xdr:rowOff>
    </xdr:from>
    <xdr:to>
      <xdr:col>16</xdr:col>
      <xdr:colOff>55401</xdr:colOff>
      <xdr:row>21</xdr:row>
      <xdr:rowOff>2945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395446A-D49D-184B-91EE-6CCFC381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869.545383217592" createdVersion="6" refreshedVersion="6" minRefreshableVersion="3" recordCount="4114" xr:uid="{8A9BED65-BB13-2C49-AEF5-FBDCBCD3D6E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autoStart="0" autoEnd="0"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autoStart="0" autoEnd="0"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869.545383680554" createdVersion="6" refreshedVersion="6" minRefreshableVersion="3" recordCount="4114" xr:uid="{4309BEEC-072A-6144-8407-3E4F949E19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2AD68-4283-4C4A-8485-E9EC6EEF8439}" name="PivotTable1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68254-04B4-9840-908A-1EA808DC3EF9}" name="PivotTable2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9594C-5011-384D-8B29-88C1AF78C6BA}" name="PivotTable3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state"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ame="Date Ended Conversion" numFmtId="165" showAll="0" defaultSubtota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2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 * 100</f>
        <v>136.85882352941178</v>
      </c>
      <c r="P2" s="10">
        <f>IF(L2=0,0,E2/L2)</f>
        <v>63.917582417582416</v>
      </c>
      <c r="Q2" t="str">
        <f>LEFT(N2, SEARCH("/", N2,1)-1)</f>
        <v>film &amp; video</v>
      </c>
      <c r="R2" t="str">
        <f>RIGHT(N2, LEN(N2) - SEARCH("/", 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 * 100</f>
        <v>142.60827250608273</v>
      </c>
      <c r="P3" s="10">
        <f t="shared" ref="P3:P66" si="1">IF(L3=0,0,E3/L3)</f>
        <v>185.48101265822785</v>
      </c>
      <c r="Q3" t="str">
        <f t="shared" ref="Q3:Q66" si="2">LEFT(N3, SEARCH("/", N3,1)-1)</f>
        <v>film &amp; video</v>
      </c>
      <c r="R3" t="str">
        <f t="shared" ref="R3:R66" si="3">RIGHT(N3, LEN(N3) - SEARCH("/", 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 * 100</f>
        <v>107.52857142857141</v>
      </c>
      <c r="P67" s="10">
        <f t="shared" ref="P67:P130" si="7">IF(L67=0,0,E67/L67)</f>
        <v>132.05263157894737</v>
      </c>
      <c r="Q67" t="str">
        <f t="shared" ref="Q67:Q130" si="8">LEFT(N67, SEARCH("/", N67,1)-1)</f>
        <v>film &amp; video</v>
      </c>
      <c r="R67" t="str">
        <f t="shared" ref="R67:R130" si="9">RIGHT(N67, LEN(N67) - SEARCH("/", 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0">
        <f t="shared" si="7"/>
        <v>1</v>
      </c>
      <c r="Q123" t="str">
        <f t="shared" si="8"/>
        <v>film &amp; video</v>
      </c>
      <c r="R123" t="str">
        <f>RIGHT(N123, LEN(N123) - SEARCH("/", N123,1))</f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0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0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 * 100</f>
        <v>0</v>
      </c>
      <c r="P131" s="10">
        <f t="shared" ref="P131:P194" si="13">IF(L131=0,0,E131/L131)</f>
        <v>0</v>
      </c>
      <c r="Q131" t="str">
        <f t="shared" ref="Q131:Q194" si="14">LEFT(N131, SEARCH("/", N131,1)-1)</f>
        <v>film &amp; video</v>
      </c>
      <c r="R131" t="str">
        <f t="shared" ref="R131:R194" si="15">RIGHT(N131, LEN(N131) - SEARCH("/", N131,1))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0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0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0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0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0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0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0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0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0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0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0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0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0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0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0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0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0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0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0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0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 * 100</f>
        <v>0</v>
      </c>
      <c r="P195" s="10">
        <f t="shared" ref="P195:P258" si="19">IF(L195=0,0,E195/L195)</f>
        <v>0</v>
      </c>
      <c r="Q195" t="str">
        <f t="shared" ref="Q195:Q258" si="20">LEFT(N195, SEARCH("/", N195,1)-1)</f>
        <v>film &amp; video</v>
      </c>
      <c r="R195" t="str">
        <f t="shared" ref="R195:R258" si="21">RIGHT(N195, LEN(N195) - SEARCH("/", N195,1))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0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0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0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0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0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0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0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0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0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0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0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0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0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0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0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0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0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 * 100</f>
        <v>106.72648571428572</v>
      </c>
      <c r="P259" s="10">
        <f t="shared" ref="P259:P322" si="25">IF(L259=0,0,E259/L259)</f>
        <v>66.70405357142856</v>
      </c>
      <c r="Q259" t="str">
        <f t="shared" ref="Q259:Q322" si="26">LEFT(N259, SEARCH("/", N259,1)-1)</f>
        <v>film &amp; video</v>
      </c>
      <c r="R259" t="str">
        <f t="shared" ref="R259:R322" si="27">RIGHT(N259, LEN(N259) - SEARCH("/", 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 * 100</f>
        <v>102.66285714285715</v>
      </c>
      <c r="P323" s="10">
        <f t="shared" ref="P323:P386" si="31">IF(L323=0,0,E323/L323)</f>
        <v>106.62314540059347</v>
      </c>
      <c r="Q323" t="str">
        <f t="shared" ref="Q323:Q386" si="32">LEFT(N323, SEARCH("/", N323,1)-1)</f>
        <v>film &amp; video</v>
      </c>
      <c r="R323" t="str">
        <f t="shared" ref="R323:R386" si="33">RIGHT(N323, LEN(N323) - SEARCH("/", 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 * 100</f>
        <v>105.982</v>
      </c>
      <c r="P387" s="10">
        <f t="shared" ref="P387:P450" si="37">IF(L387=0,0,E387/L387)</f>
        <v>111.79535864978902</v>
      </c>
      <c r="Q387" t="str">
        <f t="shared" ref="Q387:Q450" si="38">LEFT(N387, SEARCH("/", N387,1)-1)</f>
        <v>film &amp; video</v>
      </c>
      <c r="R387" t="str">
        <f t="shared" ref="R387:R450" si="39">RIGHT(N387, LEN(N387) - SEARCH("/", 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0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0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0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0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0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0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0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 * 100</f>
        <v>2.25</v>
      </c>
      <c r="P451" s="10">
        <f t="shared" ref="P451:P514" si="43">IF(L451=0,0,E451/L451)</f>
        <v>9</v>
      </c>
      <c r="Q451" t="str">
        <f t="shared" ref="Q451:Q514" si="44">LEFT(N451, SEARCH("/", N451,1)-1)</f>
        <v>film &amp; video</v>
      </c>
      <c r="R451" t="str">
        <f t="shared" ref="R451:R514" si="45">RIGHT(N451, LEN(N451) - SEARCH("/", 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0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0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0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0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0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0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0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0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0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0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0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0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0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0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0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 * 100</f>
        <v>13.923999999999999</v>
      </c>
      <c r="P515" s="10">
        <f t="shared" ref="P515:P578" si="49">IF(L515=0,0,E515/L515)</f>
        <v>102.38235294117646</v>
      </c>
      <c r="Q515" t="str">
        <f t="shared" ref="Q515:Q578" si="50">LEFT(N515, SEARCH("/", N515,1)-1)</f>
        <v>film &amp; video</v>
      </c>
      <c r="R515" t="str">
        <f t="shared" ref="R515:R578" si="51">RIGHT(N515, LEN(N515) - SEARCH("/", 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0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0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0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0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0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0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0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0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0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 * 100</f>
        <v>0.2</v>
      </c>
      <c r="P579" s="10">
        <f t="shared" ref="P579:P642" si="55">IF(L579=0,0,E579/L579)</f>
        <v>10</v>
      </c>
      <c r="Q579" t="str">
        <f t="shared" ref="Q579:Q642" si="56">LEFT(N579, SEARCH("/", N579,1)-1)</f>
        <v>technology</v>
      </c>
      <c r="R579" t="str">
        <f t="shared" ref="R579:R642" si="57">RIGHT(N579, LEN(N579) - SEARCH("/", 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0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0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0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0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0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0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0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0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0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0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0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0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0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0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0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0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0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0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0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 * 100</f>
        <v>119.16249999999999</v>
      </c>
      <c r="P643" s="10">
        <f t="shared" ref="P643:P706" si="61">IF(L643=0,0,E643/L643)</f>
        <v>151.31746031746033</v>
      </c>
      <c r="Q643" t="str">
        <f t="shared" ref="Q643:Q706" si="62">LEFT(N643, SEARCH("/", N643,1)-1)</f>
        <v>technology</v>
      </c>
      <c r="R643" t="str">
        <f t="shared" ref="R643:R706" si="63">RIGHT(N643, LEN(N643) - SEARCH("/", 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0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 * 100</f>
        <v>0.97699999999999987</v>
      </c>
      <c r="P707" s="10">
        <f t="shared" ref="P707:P770" si="67">IF(L707=0,0,E707/L707)</f>
        <v>195.4</v>
      </c>
      <c r="Q707" t="str">
        <f t="shared" ref="Q707:Q770" si="68">LEFT(N707, SEARCH("/", N707,1)-1)</f>
        <v>technology</v>
      </c>
      <c r="R707" t="str">
        <f t="shared" ref="R707:R770" si="69">RIGHT(N707, LEN(N707) - SEARCH("/", 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0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0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0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0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0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0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0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 * 100</f>
        <v>41.4</v>
      </c>
      <c r="P771" s="10">
        <f t="shared" ref="P771:P834" si="73">IF(L771=0,0,E771/L771)</f>
        <v>31.846153846153847</v>
      </c>
      <c r="Q771" t="str">
        <f t="shared" ref="Q771:Q834" si="74">LEFT(N771, SEARCH("/", N771,1)-1)</f>
        <v>publishing</v>
      </c>
      <c r="R771" t="str">
        <f t="shared" ref="R771:R834" si="75">RIGHT(N771, LEN(N771) - SEARCH("/", 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0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 * 100</f>
        <v>101.66666666666666</v>
      </c>
      <c r="P835" s="10">
        <f t="shared" ref="P835:P898" si="79">IF(L835=0,0,E835/L835)</f>
        <v>148.78048780487805</v>
      </c>
      <c r="Q835" t="str">
        <f t="shared" ref="Q835:Q898" si="80">LEFT(N835, SEARCH("/", N835,1)-1)</f>
        <v>music</v>
      </c>
      <c r="R835" t="str">
        <f t="shared" ref="R835:R898" si="81">RIGHT(N835, LEN(N835) - SEARCH("/", 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0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0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 * 100</f>
        <v>0</v>
      </c>
      <c r="P899" s="10">
        <f t="shared" ref="P899:P962" si="85">IF(L899=0,0,E899/L899)</f>
        <v>0</v>
      </c>
      <c r="Q899" t="str">
        <f t="shared" ref="Q899:Q962" si="86">LEFT(N899, SEARCH("/", N899,1)-1)</f>
        <v>music</v>
      </c>
      <c r="R899" t="str">
        <f t="shared" ref="R899:R962" si="87">RIGHT(N899, LEN(N899) - SEARCH("/", N899,1))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0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0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0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0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0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0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0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0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0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0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0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0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0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 * 100</f>
        <v>42.188421052631583</v>
      </c>
      <c r="P963" s="10">
        <f t="shared" ref="P963:P1026" si="91">IF(L963=0,0,E963/L963)</f>
        <v>364.35454545454547</v>
      </c>
      <c r="Q963" t="str">
        <f t="shared" ref="Q963:Q1026" si="92">LEFT(N963, SEARCH("/", N963,1)-1)</f>
        <v>technology</v>
      </c>
      <c r="R963" t="str">
        <f t="shared" ref="R963:R1026" si="93">RIGHT(N963, LEN(N963) - SEARCH("/", 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0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 * 100</f>
        <v>109.92831428571431</v>
      </c>
      <c r="P1027" s="10">
        <f t="shared" ref="P1027:P1090" si="97">IF(L1027=0,0,E1027/L1027)</f>
        <v>71.848571428571432</v>
      </c>
      <c r="Q1027" t="str">
        <f t="shared" ref="Q1027:Q1090" si="98">LEFT(N1027, SEARCH("/", N1027,1)-1)</f>
        <v>music</v>
      </c>
      <c r="R1027" t="str">
        <f t="shared" ref="R1027:R1090" si="99">RIGHT(N1027, LEN(N1027) - SEARCH("/", 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0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0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0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0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0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0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0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0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0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0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0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0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0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0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0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0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0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 * 100</f>
        <v>7.8266666666666662</v>
      </c>
      <c r="P1091" s="10">
        <f t="shared" ref="P1091:P1154" si="103">IF(L1091=0,0,E1091/L1091)</f>
        <v>23.959183673469386</v>
      </c>
      <c r="Q1091" t="str">
        <f t="shared" ref="Q1091:Q1154" si="104">LEFT(N1091, SEARCH("/", N1091,1)-1)</f>
        <v>games</v>
      </c>
      <c r="R1091" t="str">
        <f t="shared" ref="R1091:R1154" si="105">RIGHT(N1091, LEN(N1091) - SEARCH("/", 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0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0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0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0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0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0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0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0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0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0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0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 * 100</f>
        <v>0.625</v>
      </c>
      <c r="P1155" s="10">
        <f t="shared" ref="P1155:P1218" si="109">IF(L1155=0,0,E1155/L1155)</f>
        <v>50</v>
      </c>
      <c r="Q1155" t="str">
        <f t="shared" ref="Q1155:Q1218" si="110">LEFT(N1155, SEARCH("/", N1155,1)-1)</f>
        <v>food</v>
      </c>
      <c r="R1155" t="str">
        <f t="shared" ref="R1155:R1218" si="111">RIGHT(N1155, LEN(N1155) - SEARCH("/", 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0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0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0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0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0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0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0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 * 100</f>
        <v>102.60000000000001</v>
      </c>
      <c r="P1219" s="10">
        <f t="shared" ref="P1219:P1282" si="115">IF(L1219=0,0,E1219/L1219)</f>
        <v>148.57377049180329</v>
      </c>
      <c r="Q1219" t="str">
        <f t="shared" ref="Q1219:Q1282" si="116">LEFT(N1219, SEARCH("/", N1219,1)-1)</f>
        <v>photography</v>
      </c>
      <c r="R1219" t="str">
        <f t="shared" ref="R1219:R1282" si="117">RIGHT(N1219, LEN(N1219) - SEARCH("/", 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0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0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0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0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0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0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0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 * 100</f>
        <v>110.71428571428572</v>
      </c>
      <c r="P1283" s="10">
        <f t="shared" ref="P1283:P1346" si="121">IF(L1283=0,0,E1283/L1283)</f>
        <v>104.72972972972973</v>
      </c>
      <c r="Q1283" t="str">
        <f t="shared" ref="Q1283:Q1346" si="122">LEFT(N1283, SEARCH("/", N1283,1)-1)</f>
        <v>music</v>
      </c>
      <c r="R1283" t="str">
        <f t="shared" ref="R1283:R1346" si="123">RIGHT(N1283, LEN(N1283) - SEARCH("/", 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0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0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0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 * 100</f>
        <v>125</v>
      </c>
      <c r="P1347" s="10">
        <f t="shared" ref="P1347:P1410" si="127">IF(L1347=0,0,E1347/L1347)</f>
        <v>53.571428571428569</v>
      </c>
      <c r="Q1347" t="str">
        <f t="shared" ref="Q1347:Q1410" si="128">LEFT(N1347, SEARCH("/", N1347,1)-1)</f>
        <v>publishing</v>
      </c>
      <c r="R1347" t="str">
        <f t="shared" ref="R1347:R1410" si="129">RIGHT(N1347, LEN(N1347) - SEARCH("/", 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 * 100</f>
        <v>0</v>
      </c>
      <c r="P1411" s="10">
        <f t="shared" ref="P1411:P1474" si="133">IF(L1411=0,0,E1411/L1411)</f>
        <v>0</v>
      </c>
      <c r="Q1411" t="str">
        <f t="shared" ref="Q1411:Q1474" si="134">LEFT(N1411, SEARCH("/", N1411,1)-1)</f>
        <v>publishing</v>
      </c>
      <c r="R1411" t="str">
        <f t="shared" ref="R1411:R1474" si="135">RIGHT(N1411, LEN(N1411) - SEARCH("/", N1411,1))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0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0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0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0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0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0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0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0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0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0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0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0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0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0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0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0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 * 100</f>
        <v>120.51600000000001</v>
      </c>
      <c r="P1475" s="10">
        <f t="shared" ref="P1475:P1538" si="139">IF(L1475=0,0,E1475/L1475)</f>
        <v>38.462553191489363</v>
      </c>
      <c r="Q1475" t="str">
        <f t="shared" ref="Q1475:Q1538" si="140">LEFT(N1475, SEARCH("/", N1475,1)-1)</f>
        <v>publishing</v>
      </c>
      <c r="R1475" t="str">
        <f t="shared" ref="R1475:R1538" si="141">RIGHT(N1475, LEN(N1475) - SEARCH("/", 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0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0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0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0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0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0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 * 100</f>
        <v>179.9</v>
      </c>
      <c r="P1539" s="10">
        <f t="shared" ref="P1539:P1602" si="145">IF(L1539=0,0,E1539/L1539)</f>
        <v>96.375</v>
      </c>
      <c r="Q1539" t="str">
        <f t="shared" ref="Q1539:Q1602" si="146">LEFT(N1539, SEARCH("/", N1539,1)-1)</f>
        <v>photography</v>
      </c>
      <c r="R1539" t="str">
        <f t="shared" ref="R1539:R1602" si="147">RIGHT(N1539, LEN(N1539) - SEARCH("/", 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0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0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0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0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0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0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0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0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0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0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0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0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0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0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0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 * 100</f>
        <v>108.2492</v>
      </c>
      <c r="P1603" s="10">
        <f t="shared" ref="P1603:P1666" si="151">IF(L1603=0,0,E1603/L1603)</f>
        <v>48.325535714285714</v>
      </c>
      <c r="Q1603" t="str">
        <f t="shared" ref="Q1603:Q1666" si="152">LEFT(N1603, SEARCH("/", N1603,1)-1)</f>
        <v>music</v>
      </c>
      <c r="R1603" t="str">
        <f t="shared" ref="R1603:R1666" si="153">RIGHT(N1603, LEN(N1603) - SEARCH("/", 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 * 100</f>
        <v>119.45714285714286</v>
      </c>
      <c r="P1667" s="10">
        <f t="shared" ref="P1667:P1730" si="157">IF(L1667=0,0,E1667/L1667)</f>
        <v>44.956989247311824</v>
      </c>
      <c r="Q1667" t="str">
        <f t="shared" ref="Q1667:Q1730" si="158">LEFT(N1667, SEARCH("/", N1667,1)-1)</f>
        <v>music</v>
      </c>
      <c r="R1667" t="str">
        <f t="shared" ref="R1667:R1730" si="159">RIGHT(N1667, LEN(N1667) - SEARCH("/", 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0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0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0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0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0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0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0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0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 * 100</f>
        <v>0</v>
      </c>
      <c r="P1731" s="10">
        <f t="shared" ref="P1731:P1794" si="163">IF(L1731=0,0,E1731/L1731)</f>
        <v>0</v>
      </c>
      <c r="Q1731" t="str">
        <f t="shared" ref="Q1731:Q1794" si="164">LEFT(N1731, SEARCH("/", N1731,1)-1)</f>
        <v>music</v>
      </c>
      <c r="R1731" t="str">
        <f t="shared" ref="R1731:R1794" si="165">RIGHT(N1731, LEN(N1731) - SEARCH("/", N1731,1))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0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0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0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0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0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0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 * 100</f>
        <v>1.3333333333333335</v>
      </c>
      <c r="P1795" s="10">
        <f t="shared" ref="P1795:P1858" si="169">IF(L1795=0,0,E1795/L1795)</f>
        <v>20</v>
      </c>
      <c r="Q1795" t="str">
        <f t="shared" ref="Q1795:Q1858" si="170">LEFT(N1795, SEARCH("/", N1795,1)-1)</f>
        <v>photography</v>
      </c>
      <c r="R1795" t="str">
        <f t="shared" ref="R1795:R1858" si="171">RIGHT(N1795, LEN(N1795) - SEARCH("/", 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0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0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 * 100</f>
        <v>100</v>
      </c>
      <c r="P1859" s="10">
        <f t="shared" ref="P1859:P1922" si="175">IF(L1859=0,0,E1859/L1859)</f>
        <v>136.36363636363637</v>
      </c>
      <c r="Q1859" t="str">
        <f t="shared" ref="Q1859:Q1922" si="176">LEFT(N1859, SEARCH("/", N1859,1)-1)</f>
        <v>music</v>
      </c>
      <c r="R1859" t="str">
        <f t="shared" ref="R1859:R1922" si="177">RIGHT(N1859, LEN(N1859) - SEARCH("/", 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0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0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0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0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 * 100</f>
        <v>136.80000000000001</v>
      </c>
      <c r="P1923" s="10">
        <f t="shared" ref="P1923:P1986" si="181">IF(L1923=0,0,E1923/L1923)</f>
        <v>54</v>
      </c>
      <c r="Q1923" t="str">
        <f t="shared" ref="Q1923:Q1986" si="182">LEFT(N1923, SEARCH("/", N1923,1)-1)</f>
        <v>music</v>
      </c>
      <c r="R1923" t="str">
        <f t="shared" ref="R1923:R1986" si="183">RIGHT(N1923, LEN(N1923) - SEARCH("/", 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0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 * 100</f>
        <v>3.1875</v>
      </c>
      <c r="P1987" s="10">
        <f t="shared" ref="P1987:P2050" si="187">IF(L1987=0,0,E1987/L1987)</f>
        <v>12.75</v>
      </c>
      <c r="Q1987" t="str">
        <f t="shared" ref="Q1987:Q2050" si="188">LEFT(N1987, SEARCH("/", N1987,1)-1)</f>
        <v>photography</v>
      </c>
      <c r="R1987" t="str">
        <f t="shared" ref="R1987:R2050" si="189">RIGHT(N1987, LEN(N1987) - SEARCH("/", 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0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0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0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0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 * 100</f>
        <v>120.19070000000001</v>
      </c>
      <c r="P2051" s="10">
        <f t="shared" ref="P2051:P2114" si="193">IF(L2051=0,0,E2051/L2051)</f>
        <v>80.991037735849048</v>
      </c>
      <c r="Q2051" t="str">
        <f t="shared" ref="Q2051:Q2114" si="194">LEFT(N2051, SEARCH("/", N2051,1)-1)</f>
        <v>technology</v>
      </c>
      <c r="R2051" t="str">
        <f t="shared" ref="R2051:R2114" si="195">RIGHT(N2051, LEN(N2051) - SEARCH("/", 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 * 100</f>
        <v>104.85714285714285</v>
      </c>
      <c r="P2115" s="10">
        <f t="shared" ref="P2115:P2178" si="199">IF(L2115=0,0,E2115/L2115)</f>
        <v>68.598130841121488</v>
      </c>
      <c r="Q2115" t="str">
        <f t="shared" ref="Q2115:Q2178" si="200">LEFT(N2115, SEARCH("/", N2115,1)-1)</f>
        <v>music</v>
      </c>
      <c r="R2115" t="str">
        <f t="shared" ref="R2115:R2178" si="201">RIGHT(N2115, LEN(N2115) - SEARCH("/", 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0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0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 * 100</f>
        <v>100.12</v>
      </c>
      <c r="P2179" s="10">
        <f t="shared" ref="P2179:P2242" si="205">IF(L2179=0,0,E2179/L2179)</f>
        <v>65.868421052631575</v>
      </c>
      <c r="Q2179" t="str">
        <f t="shared" ref="Q2179:Q2242" si="206">LEFT(N2179, SEARCH("/", N2179,1)-1)</f>
        <v>music</v>
      </c>
      <c r="R2179" t="str">
        <f t="shared" ref="R2179:R2242" si="207">RIGHT(N2179, LEN(N2179) - SEARCH("/", 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 * 100</f>
        <v>806.4</v>
      </c>
      <c r="P2243" s="10">
        <f t="shared" ref="P2243:P2306" si="211">IF(L2243=0,0,E2243/L2243)</f>
        <v>49.472392638036808</v>
      </c>
      <c r="Q2243" t="str">
        <f t="shared" ref="Q2243:Q2306" si="212">LEFT(N2243, SEARCH("/", N2243,1)-1)</f>
        <v>games</v>
      </c>
      <c r="R2243" t="str">
        <f t="shared" ref="R2243:R2306" si="213">RIGHT(N2243, LEN(N2243) - SEARCH("/", 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 * 100</f>
        <v>101.22777777777779</v>
      </c>
      <c r="P2307" s="10">
        <f t="shared" ref="P2307:P2370" si="217">IF(L2307=0,0,E2307/L2307)</f>
        <v>109.10778443113773</v>
      </c>
      <c r="Q2307" t="str">
        <f t="shared" ref="Q2307:Q2370" si="218">LEFT(N2307, SEARCH("/", N2307,1)-1)</f>
        <v>music</v>
      </c>
      <c r="R2307" t="str">
        <f t="shared" ref="R2307:R2370" si="219">RIGHT(N2307, LEN(N2307) - SEARCH("/", 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0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0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0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0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0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0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0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0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0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0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0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0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0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0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 * 100</f>
        <v>0</v>
      </c>
      <c r="P2371" s="10">
        <f t="shared" ref="P2371:P2434" si="223">IF(L2371=0,0,E2371/L2371)</f>
        <v>0</v>
      </c>
      <c r="Q2371" t="str">
        <f t="shared" ref="Q2371:Q2434" si="224">LEFT(N2371, SEARCH("/", N2371,1)-1)</f>
        <v>technology</v>
      </c>
      <c r="R2371" t="str">
        <f t="shared" ref="R2371:R2434" si="225">RIGHT(N2371, LEN(N2371) - SEARCH("/", N2371,1))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0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0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0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0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0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0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0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0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0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0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0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0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0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0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0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0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0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0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0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 * 100</f>
        <v>0</v>
      </c>
      <c r="P2435" s="10">
        <f t="shared" ref="P2435:P2498" si="229">IF(L2435=0,0,E2435/L2435)</f>
        <v>0</v>
      </c>
      <c r="Q2435" t="str">
        <f t="shared" ref="Q2435:Q2498" si="230">LEFT(N2435, SEARCH("/", N2435,1)-1)</f>
        <v>food</v>
      </c>
      <c r="R2435" t="str">
        <f t="shared" ref="R2435:R2498" si="231">RIGHT(N2435, LEN(N2435) - SEARCH("/", N2435,1))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0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0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 * 100</f>
        <v>112.7715</v>
      </c>
      <c r="P2499" s="10">
        <f t="shared" ref="P2499:P2562" si="235">IF(L2499=0,0,E2499/L2499)</f>
        <v>80.551071428571419</v>
      </c>
      <c r="Q2499" t="str">
        <f t="shared" ref="Q2499:Q2562" si="236">LEFT(N2499, SEARCH("/", N2499,1)-1)</f>
        <v>music</v>
      </c>
      <c r="R2499" t="str">
        <f t="shared" ref="R2499:R2562" si="237">RIGHT(N2499, LEN(N2499) - SEARCH("/", 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0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0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0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0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0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0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0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0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0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0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 * 100</f>
        <v>0</v>
      </c>
      <c r="P2563" s="10">
        <f t="shared" ref="P2563:P2626" si="241">IF(L2563=0,0,E2563/L2563)</f>
        <v>0</v>
      </c>
      <c r="Q2563" t="str">
        <f t="shared" ref="Q2563:Q2626" si="242">LEFT(N2563, SEARCH("/", N2563,1)-1)</f>
        <v>food</v>
      </c>
      <c r="R2563" t="str">
        <f t="shared" ref="R2563:R2626" si="243">RIGHT(N2563, LEN(N2563) - SEARCH("/", N2563,1))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0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0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0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0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0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0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0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0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0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0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0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0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0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 * 100</f>
        <v>956</v>
      </c>
      <c r="P2627" s="10">
        <f t="shared" ref="P2627:P2690" si="247">IF(L2627=0,0,E2627/L2627)</f>
        <v>27.576923076923077</v>
      </c>
      <c r="Q2627" t="str">
        <f t="shared" ref="Q2627:Q2690" si="248">LEFT(N2627, SEARCH("/", N2627,1)-1)</f>
        <v>technology</v>
      </c>
      <c r="R2627" t="str">
        <f t="shared" ref="R2627:R2690" si="249">RIGHT(N2627, LEN(N2627) - SEARCH("/", 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0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0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0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 * 100</f>
        <v>2.8571428571428571E-3</v>
      </c>
      <c r="P2691" s="10">
        <f t="shared" ref="P2691:P2754" si="253">IF(L2691=0,0,E2691/L2691)</f>
        <v>1</v>
      </c>
      <c r="Q2691" t="str">
        <f t="shared" ref="Q2691:Q2754" si="254">LEFT(N2691, SEARCH("/", N2691,1)-1)</f>
        <v>food</v>
      </c>
      <c r="R2691" t="str">
        <f t="shared" ref="R2691:R2754" si="255">RIGHT(N2691, LEN(N2691) - SEARCH("/", 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0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0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0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0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 * 100</f>
        <v>19</v>
      </c>
      <c r="P2755" s="10">
        <f t="shared" ref="P2755:P2818" si="259">IF(L2755=0,0,E2755/L2755)</f>
        <v>47.5</v>
      </c>
      <c r="Q2755" t="str">
        <f t="shared" ref="Q2755:Q2818" si="260">LEFT(N2755, SEARCH("/", N2755,1)-1)</f>
        <v>publishing</v>
      </c>
      <c r="R2755" t="str">
        <f t="shared" ref="R2755:R2818" si="261">RIGHT(N2755, LEN(N2755) - SEARCH("/", 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0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0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0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0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0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0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 * 100</f>
        <v>130</v>
      </c>
      <c r="P2819" s="10">
        <f t="shared" ref="P2819:P2882" si="265">IF(L2819=0,0,E2819/L2819)</f>
        <v>23.636363636363637</v>
      </c>
      <c r="Q2819" t="str">
        <f t="shared" ref="Q2819:Q2882" si="266">LEFT(N2819, SEARCH("/", N2819,1)-1)</f>
        <v>theater</v>
      </c>
      <c r="R2819" t="str">
        <f t="shared" ref="R2819:R2882" si="267">RIGHT(N2819, LEN(N2819) - SEARCH("/", 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0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0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0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0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0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0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0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0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0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0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 * 100</f>
        <v>0</v>
      </c>
      <c r="P2883" s="10">
        <f t="shared" ref="P2883:P2946" si="271">IF(L2883=0,0,E2883/L2883)</f>
        <v>0</v>
      </c>
      <c r="Q2883" t="str">
        <f t="shared" ref="Q2883:Q2946" si="272">LEFT(N2883, SEARCH("/", N2883,1)-1)</f>
        <v>theater</v>
      </c>
      <c r="R2883" t="str">
        <f t="shared" ref="R2883:R2946" si="273">RIGHT(N2883, LEN(N2883) - SEARCH("/", N2883,1))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0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0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0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0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 * 100</f>
        <v>0</v>
      </c>
      <c r="P2947" s="10">
        <f t="shared" ref="P2947:P3010" si="277">IF(L2947=0,0,E2947/L2947)</f>
        <v>0</v>
      </c>
      <c r="Q2947" t="str">
        <f t="shared" ref="Q2947:Q3010" si="278">LEFT(N2947, SEARCH("/", N2947,1)-1)</f>
        <v>theater</v>
      </c>
      <c r="R2947" t="str">
        <f t="shared" ref="R2947:R3010" si="279">RIGHT(N2947, LEN(N2947) - SEARCH("/", N2947,1))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0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0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0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0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0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 * 100</f>
        <v>119.756</v>
      </c>
      <c r="P3011" s="10">
        <f t="shared" ref="P3011:P3074" si="283">IF(L3011=0,0,E3011/L3011)</f>
        <v>233.8984375</v>
      </c>
      <c r="Q3011" t="str">
        <f t="shared" ref="Q3011:Q3074" si="284">LEFT(N3011, SEARCH("/", N3011,1)-1)</f>
        <v>theater</v>
      </c>
      <c r="R3011" t="str">
        <f t="shared" ref="R3011:R3074" si="285">RIGHT(N3011, LEN(N3011) - SEARCH("/", 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0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0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0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0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 * 100</f>
        <v>2.3035714285714284E-2</v>
      </c>
      <c r="P3075" s="10">
        <f t="shared" ref="P3075:P3138" si="289">IF(L3075=0,0,E3075/L3075)</f>
        <v>92.142857142857139</v>
      </c>
      <c r="Q3075" t="str">
        <f t="shared" ref="Q3075:Q3138" si="290">LEFT(N3075, SEARCH("/", N3075,1)-1)</f>
        <v>theater</v>
      </c>
      <c r="R3075" t="str">
        <f t="shared" ref="R3075:R3138" si="291">RIGHT(N3075, LEN(N3075) - SEARCH("/", 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0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0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0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0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 * 100</f>
        <v>3.3333333333333335</v>
      </c>
      <c r="P3139" s="10">
        <f t="shared" ref="P3139:P3202" si="295">IF(L3139=0,0,E3139/L3139)</f>
        <v>50</v>
      </c>
      <c r="Q3139" t="str">
        <f t="shared" ref="Q3139:Q3202" si="296">LEFT(N3139, SEARCH("/", N3139,1)-1)</f>
        <v>theater</v>
      </c>
      <c r="R3139" t="str">
        <f t="shared" ref="R3139:R3202" si="297">RIGHT(N3139, LEN(N3139) - SEARCH("/", 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0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0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0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0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0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 * 100</f>
        <v>1.25</v>
      </c>
      <c r="P3203" s="10">
        <f t="shared" ref="P3203:P3266" si="301">IF(L3203=0,0,E3203/L3203)</f>
        <v>12.5</v>
      </c>
      <c r="Q3203" t="str">
        <f t="shared" ref="Q3203:Q3266" si="302">LEFT(N3203, SEARCH("/", N3203,1)-1)</f>
        <v>theater</v>
      </c>
      <c r="R3203" t="str">
        <f t="shared" ref="R3203:R3266" si="303">RIGHT(N3203, LEN(N3203) - SEARCH("/", 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0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0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 * 100</f>
        <v>164</v>
      </c>
      <c r="P3267" s="10">
        <f t="shared" ref="P3267:P3330" si="307">IF(L3267=0,0,E3267/L3267)</f>
        <v>70.285714285714292</v>
      </c>
      <c r="Q3267" t="str">
        <f t="shared" ref="Q3267:Q3330" si="308">LEFT(N3267, SEARCH("/", N3267,1)-1)</f>
        <v>theater</v>
      </c>
      <c r="R3267" t="str">
        <f t="shared" ref="R3267:R3330" si="309">RIGHT(N3267, LEN(N3267) - SEARCH("/", 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 * 100</f>
        <v>116.8</v>
      </c>
      <c r="P3331" s="10">
        <f t="shared" ref="P3331:P3394" si="313">IF(L3331=0,0,E3331/L3331)</f>
        <v>44.92307692307692</v>
      </c>
      <c r="Q3331" t="str">
        <f t="shared" ref="Q3331:Q3394" si="314">LEFT(N3331, SEARCH("/", N3331,1)-1)</f>
        <v>theater</v>
      </c>
      <c r="R3331" t="str">
        <f t="shared" ref="R3331:R3394" si="315">RIGHT(N3331, LEN(N3331) - SEARCH("/", 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 * 100</f>
        <v>105.80000000000001</v>
      </c>
      <c r="P3395" s="10">
        <f t="shared" ref="P3395:P3458" si="319">IF(L3395=0,0,E3395/L3395)</f>
        <v>36.06818181818182</v>
      </c>
      <c r="Q3395" t="str">
        <f t="shared" ref="Q3395:Q3458" si="320">LEFT(N3395, SEARCH("/", N3395,1)-1)</f>
        <v>theater</v>
      </c>
      <c r="R3395" t="str">
        <f t="shared" ref="R3395:R3458" si="321">RIGHT(N3395, LEN(N3395) - SEARCH("/", 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 * 100</f>
        <v>140.19999999999999</v>
      </c>
      <c r="P3459" s="10">
        <f t="shared" ref="P3459:P3522" si="325">IF(L3459=0,0,E3459/L3459)</f>
        <v>50.981818181818184</v>
      </c>
      <c r="Q3459" t="str">
        <f t="shared" ref="Q3459:Q3522" si="326">LEFT(N3459, SEARCH("/", N3459,1)-1)</f>
        <v>theater</v>
      </c>
      <c r="R3459" t="str">
        <f t="shared" ref="R3459:R3522" si="327">RIGHT(N3459, LEN(N3459) - SEARCH("/", 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 * 100</f>
        <v>169.42857142857144</v>
      </c>
      <c r="P3523" s="10">
        <f t="shared" ref="P3523:P3586" si="331">IF(L3523=0,0,E3523/L3523)</f>
        <v>45.615384615384613</v>
      </c>
      <c r="Q3523" t="str">
        <f t="shared" ref="Q3523:Q3586" si="332">LEFT(N3523, SEARCH("/", N3523,1)-1)</f>
        <v>theater</v>
      </c>
      <c r="R3523" t="str">
        <f t="shared" ref="R3523:R3586" si="333">RIGHT(N3523, LEN(N3523) - SEARCH("/", 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 * 100</f>
        <v>119.11764705882352</v>
      </c>
      <c r="P3587" s="10">
        <f t="shared" ref="P3587:P3650" si="337">IF(L3587=0,0,E3587/L3587)</f>
        <v>176.08695652173913</v>
      </c>
      <c r="Q3587" t="str">
        <f t="shared" ref="Q3587:Q3650" si="338">LEFT(N3587, SEARCH("/", N3587,1)-1)</f>
        <v>theater</v>
      </c>
      <c r="R3587" t="str">
        <f t="shared" ref="R3587:R3650" si="339">RIGHT(N3587, LEN(N3587) - SEARCH("/", 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0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0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0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0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 * 100</f>
        <v>104</v>
      </c>
      <c r="P3651" s="10">
        <f t="shared" ref="P3651:P3714" si="343">IF(L3651=0,0,E3651/L3651)</f>
        <v>97.5</v>
      </c>
      <c r="Q3651" t="str">
        <f t="shared" ref="Q3651:Q3714" si="344">LEFT(N3651, SEARCH("/", N3651,1)-1)</f>
        <v>theater</v>
      </c>
      <c r="R3651" t="str">
        <f t="shared" ref="R3651:R3714" si="345">RIGHT(N3651, LEN(N3651) - SEARCH("/", 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 * 100</f>
        <v>101.49999999999999</v>
      </c>
      <c r="P3715" s="10">
        <f t="shared" ref="P3715:P3778" si="349">IF(L3715=0,0,E3715/L3715)</f>
        <v>106.84210526315789</v>
      </c>
      <c r="Q3715" t="str">
        <f t="shared" ref="Q3715:Q3778" si="350">LEFT(N3715, SEARCH("/", N3715,1)-1)</f>
        <v>theater</v>
      </c>
      <c r="R3715" t="str">
        <f t="shared" ref="R3715:R3778" si="351">RIGHT(N3715, LEN(N3715) - SEARCH("/", 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0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0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0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0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 * 100</f>
        <v>143.19999999999999</v>
      </c>
      <c r="P3779" s="10">
        <f t="shared" ref="P3779:P3842" si="355">IF(L3779=0,0,E3779/L3779)</f>
        <v>48.542372881355931</v>
      </c>
      <c r="Q3779" t="str">
        <f t="shared" ref="Q3779:Q3842" si="356">LEFT(N3779, SEARCH("/", N3779,1)-1)</f>
        <v>theater</v>
      </c>
      <c r="R3779" t="str">
        <f t="shared" ref="R3779:R3842" si="357">RIGHT(N3779, LEN(N3779) - SEARCH("/", 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0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0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0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0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 * 100</f>
        <v>8.7200000000000006</v>
      </c>
      <c r="P3843" s="10">
        <f t="shared" ref="P3843:P3906" si="361">IF(L3843=0,0,E3843/L3843)</f>
        <v>25.647058823529413</v>
      </c>
      <c r="Q3843" t="str">
        <f t="shared" ref="Q3843:Q3906" si="362">LEFT(N3843, SEARCH("/", N3843,1)-1)</f>
        <v>theater</v>
      </c>
      <c r="R3843" t="str">
        <f t="shared" ref="R3843:R3906" si="363">RIGHT(N3843, LEN(N3843) - SEARCH("/", 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0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0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0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0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0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0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0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0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0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0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0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0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0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 * 100</f>
        <v>11.533333333333333</v>
      </c>
      <c r="P3907" s="10">
        <f t="shared" ref="P3907:P3970" si="367">IF(L3907=0,0,E3907/L3907)</f>
        <v>24.714285714285715</v>
      </c>
      <c r="Q3907" t="str">
        <f t="shared" ref="Q3907:Q3970" si="368">LEFT(N3907, SEARCH("/", N3907,1)-1)</f>
        <v>theater</v>
      </c>
      <c r="R3907" t="str">
        <f t="shared" ref="R3907:R3970" si="369">RIGHT(N3907, LEN(N3907) - SEARCH("/", 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0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0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0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0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0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0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0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0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0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0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0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0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 * 100</f>
        <v>7.4690265486725664</v>
      </c>
      <c r="P3971" s="10">
        <f t="shared" ref="P3971:P4034" si="373">IF(L3971=0,0,E3971/L3971)</f>
        <v>35.166666666666664</v>
      </c>
      <c r="Q3971" t="str">
        <f t="shared" ref="Q3971:Q4034" si="374">LEFT(N3971, SEARCH("/", N3971,1)-1)</f>
        <v>theater</v>
      </c>
      <c r="R3971" t="str">
        <f t="shared" ref="R3971:R4034" si="375">RIGHT(N3971, LEN(N3971) - SEARCH("/", 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0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0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0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0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0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0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0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0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0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 * 100</f>
        <v>25.698702928870294</v>
      </c>
      <c r="P4035" s="10">
        <f t="shared" ref="P4035:P4098" si="379">IF(L4035=0,0,E4035/L4035)</f>
        <v>65.340319148936175</v>
      </c>
      <c r="Q4035" t="str">
        <f t="shared" ref="Q4035:Q4098" si="380">LEFT(N4035, SEARCH("/", N4035,1)-1)</f>
        <v>theater</v>
      </c>
      <c r="R4035" t="str">
        <f t="shared" ref="R4035:R4098" si="381">RIGHT(N4035, LEN(N4035) - SEARCH("/", 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0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0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0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0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0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0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0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0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0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 * 100</f>
        <v>0</v>
      </c>
      <c r="P4099" s="10">
        <f t="shared" ref="P4099:P4115" si="385">IF(L4099=0,0,E4099/L4099)</f>
        <v>0</v>
      </c>
      <c r="Q4099" t="str">
        <f t="shared" ref="Q4099:Q4115" si="386">LEFT(N4099, SEARCH("/", N4099,1)-1)</f>
        <v>theater</v>
      </c>
      <c r="R4099" t="str">
        <f t="shared" ref="R4099:R4115" si="387">RIGHT(N4099, LEN(N4099) - SEARCH("/", N4099,1))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0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0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0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0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F1:F4115" xr:uid="{6D640E79-86D9-4244-AC00-2F91FE8778FB}"/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ellIs" dxfId="16" priority="7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A3C1-E30D-834B-BB66-C55B46C764D5}">
  <sheetPr codeName="Sheet2"/>
  <dimension ref="A1:F14"/>
  <sheetViews>
    <sheetView tabSelected="1" zoomScale="108" workbookViewId="0">
      <selection activeCell="B9" sqref="B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.6640625" bestFit="1" customWidth="1"/>
    <col min="8" max="8" width="15" bestFit="1" customWidth="1"/>
    <col min="9" max="9" width="15.6640625" bestFit="1" customWidth="1"/>
    <col min="10" max="10" width="19.33203125" bestFit="1" customWidth="1"/>
    <col min="11" max="11" width="20" bestFit="1" customWidth="1"/>
  </cols>
  <sheetData>
    <row r="1" spans="1:6" x14ac:dyDescent="0.2">
      <c r="A1" s="12" t="s">
        <v>8223</v>
      </c>
      <c r="B1" t="s">
        <v>8309</v>
      </c>
    </row>
    <row r="3" spans="1:6" x14ac:dyDescent="0.2">
      <c r="A3" s="12" t="s">
        <v>8364</v>
      </c>
      <c r="B3" s="12" t="s">
        <v>8312</v>
      </c>
    </row>
    <row r="4" spans="1:6" x14ac:dyDescent="0.2">
      <c r="A4" s="1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3" t="s">
        <v>8313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8314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8315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8316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8317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8318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8319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8320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A0F88-56B3-3D46-8F85-B441DDE1D2CA}">
  <sheetPr codeName="Sheet3"/>
  <dimension ref="A1:F47"/>
  <sheetViews>
    <sheetView zoomScale="75" workbookViewId="0">
      <selection activeCell="U46" sqref="U4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8224</v>
      </c>
    </row>
    <row r="2" spans="1:6" x14ac:dyDescent="0.2">
      <c r="A2" s="12" t="s">
        <v>8363</v>
      </c>
      <c r="B2" t="s">
        <v>8309</v>
      </c>
    </row>
    <row r="4" spans="1:6" x14ac:dyDescent="0.2">
      <c r="A4" s="12" t="s">
        <v>8364</v>
      </c>
      <c r="B4" s="12" t="s">
        <v>8312</v>
      </c>
    </row>
    <row r="5" spans="1:6" x14ac:dyDescent="0.2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3" t="s">
        <v>8322</v>
      </c>
      <c r="B6" s="11"/>
      <c r="C6" s="11">
        <v>78</v>
      </c>
      <c r="D6" s="11"/>
      <c r="E6" s="11"/>
      <c r="F6" s="11">
        <v>78</v>
      </c>
    </row>
    <row r="7" spans="1:6" x14ac:dyDescent="0.2">
      <c r="A7" s="13" t="s">
        <v>8348</v>
      </c>
      <c r="B7" s="11"/>
      <c r="C7" s="11"/>
      <c r="D7" s="11">
        <v>16</v>
      </c>
      <c r="E7" s="11"/>
      <c r="F7" s="11">
        <v>16</v>
      </c>
    </row>
    <row r="8" spans="1:6" x14ac:dyDescent="0.2">
      <c r="A8" s="13" t="s">
        <v>8334</v>
      </c>
      <c r="B8" s="11"/>
      <c r="C8" s="11"/>
      <c r="D8" s="11">
        <v>23</v>
      </c>
      <c r="E8" s="11"/>
      <c r="F8" s="11">
        <v>23</v>
      </c>
    </row>
    <row r="9" spans="1:6" x14ac:dyDescent="0.2">
      <c r="A9" s="13" t="s">
        <v>8349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3" t="s">
        <v>8335</v>
      </c>
      <c r="B10" s="11">
        <v>33</v>
      </c>
      <c r="C10" s="11"/>
      <c r="D10" s="11"/>
      <c r="E10" s="11"/>
      <c r="F10" s="11">
        <v>33</v>
      </c>
    </row>
    <row r="11" spans="1:6" x14ac:dyDescent="0.2">
      <c r="A11" s="13" t="s">
        <v>8323</v>
      </c>
      <c r="B11" s="11">
        <v>164</v>
      </c>
      <c r="C11" s="11"/>
      <c r="D11" s="11"/>
      <c r="E11" s="11"/>
      <c r="F11" s="11">
        <v>164</v>
      </c>
    </row>
    <row r="12" spans="1:6" x14ac:dyDescent="0.2">
      <c r="A12" s="13" t="s">
        <v>8324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3" t="s">
        <v>8336</v>
      </c>
      <c r="B13" s="11">
        <v>30</v>
      </c>
      <c r="C13" s="11"/>
      <c r="D13" s="11"/>
      <c r="E13" s="11"/>
      <c r="F13" s="11">
        <v>30</v>
      </c>
    </row>
    <row r="14" spans="1:6" x14ac:dyDescent="0.2">
      <c r="A14" s="13" t="s">
        <v>8337</v>
      </c>
      <c r="B14" s="11"/>
      <c r="C14" s="11">
        <v>37</v>
      </c>
      <c r="D14" s="11"/>
      <c r="E14" s="11">
        <v>17</v>
      </c>
      <c r="F14" s="11">
        <v>54</v>
      </c>
    </row>
    <row r="15" spans="1:6" x14ac:dyDescent="0.2">
      <c r="A15" s="13" t="s">
        <v>8350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3" t="s">
        <v>8328</v>
      </c>
      <c r="B16" s="11"/>
      <c r="C16" s="11">
        <v>101</v>
      </c>
      <c r="D16" s="11">
        <v>15</v>
      </c>
      <c r="E16" s="11"/>
      <c r="F16" s="11">
        <v>116</v>
      </c>
    </row>
    <row r="17" spans="1:6" x14ac:dyDescent="0.2">
      <c r="A17" s="13" t="s">
        <v>8354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3" t="s">
        <v>8355</v>
      </c>
      <c r="B18" s="11">
        <v>103</v>
      </c>
      <c r="C18" s="11"/>
      <c r="D18" s="11"/>
      <c r="E18" s="11"/>
      <c r="F18" s="11">
        <v>103</v>
      </c>
    </row>
    <row r="19" spans="1:6" x14ac:dyDescent="0.2">
      <c r="A19" s="13" t="s">
        <v>8338</v>
      </c>
      <c r="B19" s="11">
        <v>138</v>
      </c>
      <c r="C19" s="11">
        <v>20</v>
      </c>
      <c r="D19" s="11"/>
      <c r="E19" s="11"/>
      <c r="F19" s="11">
        <v>158</v>
      </c>
    </row>
    <row r="20" spans="1:6" x14ac:dyDescent="0.2">
      <c r="A20" s="13" t="s">
        <v>8339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3" t="s">
        <v>8356</v>
      </c>
      <c r="B21" s="11">
        <v>7</v>
      </c>
      <c r="C21" s="11">
        <v>7</v>
      </c>
      <c r="D21" s="11"/>
      <c r="E21" s="11"/>
      <c r="F21" s="11">
        <v>14</v>
      </c>
    </row>
    <row r="22" spans="1:6" x14ac:dyDescent="0.2">
      <c r="A22" s="13" t="s">
        <v>8340</v>
      </c>
      <c r="B22" s="11">
        <v>14</v>
      </c>
      <c r="C22" s="11"/>
      <c r="D22" s="11"/>
      <c r="E22" s="11"/>
      <c r="F22" s="11">
        <v>14</v>
      </c>
    </row>
    <row r="23" spans="1:6" x14ac:dyDescent="0.2">
      <c r="A23" s="13" t="s">
        <v>8331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3" t="s">
        <v>8360</v>
      </c>
      <c r="B24" s="11">
        <v>45</v>
      </c>
      <c r="C24" s="11">
        <v>40</v>
      </c>
      <c r="D24" s="11">
        <v>11</v>
      </c>
      <c r="E24" s="11"/>
      <c r="F24" s="11">
        <v>96</v>
      </c>
    </row>
    <row r="25" spans="1:6" x14ac:dyDescent="0.2">
      <c r="A25" s="13" t="s">
        <v>8344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3" t="s">
        <v>8351</v>
      </c>
      <c r="B26" s="11">
        <v>49</v>
      </c>
      <c r="C26" s="11"/>
      <c r="D26" s="11"/>
      <c r="E26" s="11"/>
      <c r="F26" s="11">
        <v>49</v>
      </c>
    </row>
    <row r="27" spans="1:6" x14ac:dyDescent="0.2">
      <c r="A27" s="13" t="s">
        <v>8345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3" t="s">
        <v>8346</v>
      </c>
      <c r="B28" s="11">
        <v>62</v>
      </c>
      <c r="C28" s="11">
        <v>34</v>
      </c>
      <c r="D28" s="11"/>
      <c r="E28" s="11"/>
      <c r="F28" s="11">
        <v>96</v>
      </c>
    </row>
    <row r="29" spans="1:6" x14ac:dyDescent="0.2">
      <c r="A29" s="13" t="s">
        <v>8347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3" t="s">
        <v>8361</v>
      </c>
      <c r="B30" s="11">
        <v>412</v>
      </c>
      <c r="C30" s="11">
        <v>250</v>
      </c>
      <c r="D30" s="11"/>
      <c r="E30" s="11">
        <v>9</v>
      </c>
      <c r="F30" s="11">
        <v>671</v>
      </c>
    </row>
    <row r="31" spans="1:6" x14ac:dyDescent="0.2">
      <c r="A31" s="13" t="s">
        <v>8341</v>
      </c>
      <c r="B31" s="11">
        <v>35</v>
      </c>
      <c r="C31" s="11"/>
      <c r="D31" s="11"/>
      <c r="E31" s="11"/>
      <c r="F31" s="11">
        <v>35</v>
      </c>
    </row>
    <row r="32" spans="1:6" x14ac:dyDescent="0.2">
      <c r="A32" s="13" t="s">
        <v>8352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8329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3" t="s">
        <v>8342</v>
      </c>
      <c r="B34" s="11">
        <v>240</v>
      </c>
      <c r="C34" s="11"/>
      <c r="D34" s="11"/>
      <c r="E34" s="11"/>
      <c r="F34" s="11">
        <v>240</v>
      </c>
    </row>
    <row r="35" spans="1:6" x14ac:dyDescent="0.2">
      <c r="A35" s="13" t="s">
        <v>8325</v>
      </c>
      <c r="B35" s="11"/>
      <c r="C35" s="11"/>
      <c r="D35" s="11">
        <v>31</v>
      </c>
      <c r="E35" s="11"/>
      <c r="F35" s="11">
        <v>31</v>
      </c>
    </row>
    <row r="36" spans="1:6" x14ac:dyDescent="0.2">
      <c r="A36" s="13" t="s">
        <v>8326</v>
      </c>
      <c r="B36" s="11">
        <v>48</v>
      </c>
      <c r="C36" s="11"/>
      <c r="D36" s="11"/>
      <c r="E36" s="11"/>
      <c r="F36" s="11">
        <v>48</v>
      </c>
    </row>
    <row r="37" spans="1:6" x14ac:dyDescent="0.2">
      <c r="A37" s="13" t="s">
        <v>8330</v>
      </c>
      <c r="B37" s="11">
        <v>34</v>
      </c>
      <c r="C37" s="11"/>
      <c r="D37" s="11"/>
      <c r="E37" s="11">
        <v>4</v>
      </c>
      <c r="F37" s="11">
        <v>38</v>
      </c>
    </row>
    <row r="38" spans="1:6" x14ac:dyDescent="0.2">
      <c r="A38" s="13" t="s">
        <v>8357</v>
      </c>
      <c r="B38" s="11">
        <v>31</v>
      </c>
      <c r="C38" s="11">
        <v>1</v>
      </c>
      <c r="D38" s="11">
        <v>15</v>
      </c>
      <c r="E38" s="11"/>
      <c r="F38" s="11">
        <v>47</v>
      </c>
    </row>
    <row r="39" spans="1:6" x14ac:dyDescent="0.2">
      <c r="A39" s="13" t="s">
        <v>8362</v>
      </c>
      <c r="B39" s="11">
        <v>68</v>
      </c>
      <c r="C39" s="11">
        <v>59</v>
      </c>
      <c r="D39" s="11">
        <v>15</v>
      </c>
      <c r="E39" s="11">
        <v>3</v>
      </c>
      <c r="F39" s="11">
        <v>145</v>
      </c>
    </row>
    <row r="40" spans="1:6" x14ac:dyDescent="0.2">
      <c r="A40" s="13" t="s">
        <v>8332</v>
      </c>
      <c r="B40" s="11">
        <v>52</v>
      </c>
      <c r="C40" s="11"/>
      <c r="D40" s="11"/>
      <c r="E40" s="11"/>
      <c r="F40" s="11">
        <v>52</v>
      </c>
    </row>
    <row r="41" spans="1:6" x14ac:dyDescent="0.2">
      <c r="A41" s="13" t="s">
        <v>8327</v>
      </c>
      <c r="B41" s="11">
        <v>49</v>
      </c>
      <c r="C41" s="11"/>
      <c r="D41" s="11"/>
      <c r="E41" s="11"/>
      <c r="F41" s="11">
        <v>49</v>
      </c>
    </row>
    <row r="42" spans="1:6" x14ac:dyDescent="0.2">
      <c r="A42" s="13" t="s">
        <v>8353</v>
      </c>
      <c r="B42" s="11"/>
      <c r="C42" s="11">
        <v>21</v>
      </c>
      <c r="D42" s="11">
        <v>6</v>
      </c>
      <c r="E42" s="11"/>
      <c r="F42" s="11">
        <v>27</v>
      </c>
    </row>
    <row r="43" spans="1:6" x14ac:dyDescent="0.2">
      <c r="A43" s="13" t="s">
        <v>8333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3" t="s">
        <v>8358</v>
      </c>
      <c r="B44" s="11">
        <v>17</v>
      </c>
      <c r="C44" s="11">
        <v>81</v>
      </c>
      <c r="D44" s="11">
        <v>47</v>
      </c>
      <c r="E44" s="11"/>
      <c r="F44" s="11">
        <v>145</v>
      </c>
    </row>
    <row r="45" spans="1:6" x14ac:dyDescent="0.2">
      <c r="A45" s="13" t="s">
        <v>8359</v>
      </c>
      <c r="B45" s="11"/>
      <c r="C45" s="11">
        <v>36</v>
      </c>
      <c r="D45" s="11">
        <v>59</v>
      </c>
      <c r="E45" s="11"/>
      <c r="F45" s="11">
        <v>95</v>
      </c>
    </row>
    <row r="46" spans="1:6" x14ac:dyDescent="0.2">
      <c r="A46" s="13" t="s">
        <v>8343</v>
      </c>
      <c r="B46" s="11"/>
      <c r="C46" s="11"/>
      <c r="D46" s="11">
        <v>19</v>
      </c>
      <c r="E46" s="11"/>
      <c r="F46" s="11">
        <v>19</v>
      </c>
    </row>
    <row r="47" spans="1:6" x14ac:dyDescent="0.2">
      <c r="A47" s="13" t="s">
        <v>8311</v>
      </c>
      <c r="B47" s="11">
        <v>1651</v>
      </c>
      <c r="C47" s="11">
        <v>1097</v>
      </c>
      <c r="D47" s="11">
        <v>257</v>
      </c>
      <c r="E47" s="11">
        <v>33</v>
      </c>
      <c r="F47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E86DC-8C57-2545-B2D5-C010204329E4}">
  <sheetPr codeName="Sheet4"/>
  <dimension ref="A1:E18"/>
  <sheetViews>
    <sheetView workbookViewId="0">
      <selection activeCell="J45" sqref="J4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0.83203125" bestFit="1" customWidth="1"/>
    <col min="8" max="8" width="19.33203125" bestFit="1" customWidth="1"/>
    <col min="9" max="9" width="15" bestFit="1" customWidth="1"/>
    <col min="10" max="10" width="22.33203125" bestFit="1" customWidth="1"/>
    <col min="11" max="11" width="22.6640625" bestFit="1" customWidth="1"/>
  </cols>
  <sheetData>
    <row r="1" spans="1:5" x14ac:dyDescent="0.2">
      <c r="A1" s="12" t="s">
        <v>8363</v>
      </c>
      <c r="B1" t="s">
        <v>8309</v>
      </c>
    </row>
    <row r="2" spans="1:5" x14ac:dyDescent="0.2">
      <c r="A2" s="12" t="s">
        <v>8379</v>
      </c>
      <c r="B2" t="s">
        <v>8309</v>
      </c>
    </row>
    <row r="4" spans="1:5" x14ac:dyDescent="0.2">
      <c r="A4" s="12" t="s">
        <v>8364</v>
      </c>
      <c r="B4" s="12" t="s">
        <v>8312</v>
      </c>
    </row>
    <row r="5" spans="1:5" x14ac:dyDescent="0.2">
      <c r="A5" s="12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5" t="s">
        <v>8367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8368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8369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8370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8371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8372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8373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8374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8375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8376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8377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5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dataConsolidate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BE92-87BF-B440-A9DD-B43BF47AC338}">
  <sheetPr codeName="Sheet5"/>
  <dimension ref="A1:H13"/>
  <sheetViews>
    <sheetView workbookViewId="0">
      <selection activeCell="M31" sqref="M31"/>
    </sheetView>
  </sheetViews>
  <sheetFormatPr baseColWidth="10" defaultRowHeight="15" x14ac:dyDescent="0.2"/>
  <cols>
    <col min="1" max="1" width="38.33203125" bestFit="1" customWidth="1"/>
    <col min="2" max="2" width="15.6640625" bestFit="1" customWidth="1"/>
    <col min="3" max="3" width="12.1640625" bestFit="1" customWidth="1"/>
    <col min="4" max="4" width="15.5" bestFit="1" customWidth="1"/>
    <col min="5" max="5" width="11.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COUNTIFS(Data!$D:$D, "&lt;1000",Data!$F:$F, "=Successful")</f>
        <v>322</v>
      </c>
      <c r="C2">
        <f>COUNTIFS(Data!$D:$D, "&lt;1000",Data!$F:$F, "=Failed")</f>
        <v>113</v>
      </c>
      <c r="D2">
        <f>COUNTIFS(Data!$D:$D, "&lt;1000",Data!$F:$F, 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COUNTIFS(Data!$D:$D, "&gt;=1000",Data!$D:$D, "&lt;=4999", Data!$F:$F, "=Successful")</f>
        <v>932</v>
      </c>
      <c r="C3">
        <f>COUNTIFS(Data!$D:$D, "&gt;=1000",Data!$D:$D, "&lt;=4999", Data!$F:$F, "=Failed")</f>
        <v>420</v>
      </c>
      <c r="D3">
        <f>COUNTIFS(Data!$D:$D, "&gt;=1000",Data!$D:$D, "&lt;=4999", Data!$F:$F, 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8390</v>
      </c>
      <c r="B4">
        <f>COUNTIFS(Data!$D:$D, "&gt;=5000",Data!$D:$D, "&lt;=9999", Data!$F:$F, "=Successful")</f>
        <v>381</v>
      </c>
      <c r="C4">
        <f>COUNTIFS(Data!$D:$D, "&gt;=5000",Data!$D:$D, "&lt;=9999", Data!$F:$F, "=Failed")</f>
        <v>283</v>
      </c>
      <c r="D4">
        <f>COUNTIFS(Data!$D:$D, "&gt;=5000",Data!$D:$D, "&lt;=9999", Data!$F:$F, 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COUNTIFS(Data!$D:$D, "&gt;=10000",Data!$D:$D, "&lt;=14999", Data!$F:$F, "=Successful")</f>
        <v>168</v>
      </c>
      <c r="C5">
        <f>COUNTIFS(Data!$D:$D, "&gt;=10000",Data!$D:$D, "&lt;=14999", Data!$F:$F, "=Failed")</f>
        <v>144</v>
      </c>
      <c r="D5">
        <f>COUNTIFS(Data!$D:$D, "&gt;=10000",Data!$D:$D, "&lt;=14999", Data!$F:$F, 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>D5/E5</f>
        <v>0.11363636363636363</v>
      </c>
    </row>
    <row r="6" spans="1:8" x14ac:dyDescent="0.2">
      <c r="A6" t="s">
        <v>8392</v>
      </c>
      <c r="B6">
        <f>COUNTIFS(Data!$D:$D, "&gt;=15000",Data!$D:$D, "&lt;=19999", Data!$F:$F, "=Successful")</f>
        <v>94</v>
      </c>
      <c r="C6">
        <f>COUNTIFS(Data!$D:$D, "&gt;=15000",Data!$D:$D, "&lt;=19999", Data!$F:$F, "=Failed")</f>
        <v>90</v>
      </c>
      <c r="D6">
        <f>COUNTIFS(Data!$D:$D, "&gt;=15000",Data!$D:$D, "&lt;=19999", Data!$F:$F, 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COUNTIFS(Data!$D:$D, "&gt;=20000",Data!$D:$D, "&lt;=24999", Data!$F:$F, "=Successful")</f>
        <v>62</v>
      </c>
      <c r="C7">
        <f>COUNTIFS(Data!$D:$D, "&gt;=20000",Data!$D:$D, "&lt;=24999", Data!$F:$F, "=Failed")</f>
        <v>72</v>
      </c>
      <c r="D7">
        <f>COUNTIFS(Data!$D:$D, "&gt;=20000",Data!$D:$D, "&lt;=24999", Data!$F:$F, 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COUNTIFS(Data!$D:$D, "&gt;=25000",Data!$D:$D, "&lt;=29999", Data!$F:$F, "=Successful")</f>
        <v>55</v>
      </c>
      <c r="C8">
        <f>COUNTIFS(Data!$D:$D, "&gt;=25000",Data!$D:$D, "&lt;=29999", Data!$F:$F, "=Failed")</f>
        <v>64</v>
      </c>
      <c r="D8">
        <f>COUNTIFS(Data!$D:$D, "&gt;=25000",Data!$D:$D, "&lt;=29999", Data!$F:$F, 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COUNTIFS(Data!$D:$D, "&gt;=30000",Data!$D:$D, "&lt;=34999", Data!$F:$F, "=Successful")</f>
        <v>32</v>
      </c>
      <c r="C9">
        <f>COUNTIFS(Data!$D:$D, "&gt;=30000",Data!$D:$D, "&lt;=34999", Data!$F:$F, "=Failed")</f>
        <v>37</v>
      </c>
      <c r="D9">
        <f>COUNTIFS(Data!$D:$D, "&gt;=30000",Data!$D:$D, "&lt;=34999", Data!$F:$F, 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COUNTIFS(Data!$D:$D, "&gt;=35000",Data!$D:$D, "&lt;=39999", Data!$F:$F, "=Successful")</f>
        <v>26</v>
      </c>
      <c r="C10">
        <f>COUNTIFS(Data!$D:$D, "&gt;=35000",Data!$D:$D, "&lt;=39999", Data!$F:$F, "=Failed")</f>
        <v>22</v>
      </c>
      <c r="D10">
        <f>COUNTIFS(Data!$D:$D, "&gt;=35000",Data!$D:$D, "&lt;=39999", Data!$F:$F, 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COUNTIFS(Data!$D:$D, "&gt;=40000",Data!$D:$D, "&lt;=44999", Data!$F:$F, "=Successful")</f>
        <v>21</v>
      </c>
      <c r="C11">
        <f>COUNTIFS(Data!$D:$D, "&gt;=40000",Data!$D:$D, "&lt;=44999", Data!$F:$F, "=Failed")</f>
        <v>16</v>
      </c>
      <c r="D11">
        <f>COUNTIFS(Data!$D:$D, "&gt;=40000",Data!$D:$D, "&lt;=44999", Data!$F:$F, 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COUNTIFS(Data!$D:$D, "&gt;=45000",Data!$D:$D, "&lt;=49999", Data!$F:$F, "=Successful")</f>
        <v>6</v>
      </c>
      <c r="C12">
        <f>COUNTIFS(Data!$D:$D, "&gt;=45000",Data!$D:$D, "&lt;=49999", Data!$F:$F, "=Failed")</f>
        <v>11</v>
      </c>
      <c r="D12">
        <f>COUNTIFS(Data!$D:$D, "&gt;=45000",Data!$D:$D, "&lt;=49999", Data!$F:$F, 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COUNTIFS(Data!$D:$D, "&gt;=50000", Data!$F:$F, "=Successful")</f>
        <v>86</v>
      </c>
      <c r="C13">
        <f>COUNTIFS(Data!$D:$D, "&gt;=50000", Data!$F:$F, "=Failed")</f>
        <v>258</v>
      </c>
      <c r="D13">
        <f>COUNTIFS(Data!$D:$D, "&gt;=50000", Data!$F:$F, 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9035C-1370-2F4E-802F-51A6B2CEE877}">
  <sheetPr codeName="Sheet6"/>
  <dimension ref="A1:L2186"/>
  <sheetViews>
    <sheetView zoomScale="138" workbookViewId="0">
      <selection activeCell="I5" sqref="I5"/>
    </sheetView>
  </sheetViews>
  <sheetFormatPr baseColWidth="10" defaultRowHeight="15" x14ac:dyDescent="0.2"/>
  <cols>
    <col min="2" max="2" width="12.1640625" bestFit="1" customWidth="1"/>
    <col min="5" max="5" width="12.1640625" bestFit="1" customWidth="1"/>
    <col min="8" max="8" width="13.33203125" bestFit="1" customWidth="1"/>
  </cols>
  <sheetData>
    <row r="1" spans="1:10" x14ac:dyDescent="0.2">
      <c r="A1" s="1" t="s">
        <v>8400</v>
      </c>
      <c r="B1" s="1" t="s">
        <v>8262</v>
      </c>
      <c r="D1" s="1" t="s">
        <v>8400</v>
      </c>
      <c r="E1" s="1" t="s">
        <v>8262</v>
      </c>
      <c r="I1" s="5" t="s">
        <v>8407</v>
      </c>
      <c r="J1" s="7" t="s">
        <v>8408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H4" t="s">
        <v>8401</v>
      </c>
      <c r="I4" s="10">
        <f>AVERAGE(B:B)</f>
        <v>194.42517162471395</v>
      </c>
      <c r="J4" s="10">
        <f>AVERAGE(E:E)</f>
        <v>17.709803921568628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H5" t="s">
        <v>8402</v>
      </c>
      <c r="I5">
        <f>MEDIAN(B:B)</f>
        <v>62</v>
      </c>
      <c r="J5">
        <f>MEDIAN(E:E)</f>
        <v>4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H6" t="s">
        <v>8403</v>
      </c>
      <c r="I6">
        <f>MIN(B:B)</f>
        <v>1</v>
      </c>
      <c r="J6">
        <f>MIN(E:E)</f>
        <v>0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H7" t="s">
        <v>8404</v>
      </c>
      <c r="I7">
        <f>MAX(B:B)</f>
        <v>26457</v>
      </c>
      <c r="J7">
        <f>MAX(E:E)</f>
        <v>1293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  <c r="H8" t="s">
        <v>8405</v>
      </c>
      <c r="I8" s="10">
        <f>_xlfn.VAR.P(B:B)</f>
        <v>712840.9867348104</v>
      </c>
      <c r="J8" s="10">
        <f>_xlfn.VAR.P(E:E)</f>
        <v>3773.2216685890044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  <c r="H9" t="s">
        <v>8406</v>
      </c>
      <c r="I9" s="10">
        <f>_xlfn.STDEV.P(B:B)</f>
        <v>844.29910975602149</v>
      </c>
      <c r="J9" s="10">
        <f>_xlfn.STDEV.P(E:E)</f>
        <v>61.426555076684906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ht="16" thickBot="1" x14ac:dyDescent="0.25">
      <c r="A11" t="s">
        <v>8219</v>
      </c>
      <c r="B11">
        <v>20</v>
      </c>
      <c r="D11" t="s">
        <v>8221</v>
      </c>
      <c r="E11">
        <v>10</v>
      </c>
      <c r="G11" s="1" t="s">
        <v>8409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  <c r="G12">
        <v>50</v>
      </c>
      <c r="I12" s="19" t="s">
        <v>8409</v>
      </c>
      <c r="J12" s="19" t="s">
        <v>8411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  <c r="G13">
        <v>100</v>
      </c>
      <c r="I13" s="16">
        <v>50</v>
      </c>
      <c r="J13" s="17">
        <v>943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  <c r="G14">
        <v>250</v>
      </c>
      <c r="I14" s="16">
        <v>100</v>
      </c>
      <c r="J14" s="17">
        <v>517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  <c r="G15">
        <v>300</v>
      </c>
      <c r="I15" s="16">
        <v>250</v>
      </c>
      <c r="J15" s="17">
        <v>412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  <c r="G16">
        <v>350</v>
      </c>
      <c r="I16" s="16">
        <v>300</v>
      </c>
      <c r="J16" s="17">
        <v>58</v>
      </c>
    </row>
    <row r="17" spans="1:10" x14ac:dyDescent="0.2">
      <c r="A17" t="s">
        <v>8219</v>
      </c>
      <c r="B17">
        <v>98</v>
      </c>
      <c r="D17" t="s">
        <v>8221</v>
      </c>
      <c r="E17">
        <v>26</v>
      </c>
      <c r="G17">
        <v>400</v>
      </c>
      <c r="I17" s="16">
        <v>350</v>
      </c>
      <c r="J17" s="17">
        <v>42</v>
      </c>
    </row>
    <row r="18" spans="1:10" x14ac:dyDescent="0.2">
      <c r="A18" t="s">
        <v>8219</v>
      </c>
      <c r="B18">
        <v>70</v>
      </c>
      <c r="D18" t="s">
        <v>8221</v>
      </c>
      <c r="E18">
        <v>0</v>
      </c>
      <c r="G18">
        <v>450</v>
      </c>
      <c r="I18" s="16">
        <v>400</v>
      </c>
      <c r="J18" s="17">
        <v>29</v>
      </c>
    </row>
    <row r="19" spans="1:10" ht="16" thickBot="1" x14ac:dyDescent="0.25">
      <c r="A19" t="s">
        <v>8219</v>
      </c>
      <c r="B19">
        <v>36</v>
      </c>
      <c r="D19" t="s">
        <v>8221</v>
      </c>
      <c r="E19">
        <v>7</v>
      </c>
      <c r="G19">
        <v>500</v>
      </c>
      <c r="I19" s="18" t="s">
        <v>8410</v>
      </c>
      <c r="J19" s="18">
        <v>184</v>
      </c>
    </row>
    <row r="20" spans="1:10" x14ac:dyDescent="0.2">
      <c r="A20" t="s">
        <v>8219</v>
      </c>
      <c r="B20">
        <v>342</v>
      </c>
      <c r="D20" t="s">
        <v>8221</v>
      </c>
      <c r="E20">
        <v>0</v>
      </c>
      <c r="G20">
        <v>550</v>
      </c>
      <c r="I20" s="16">
        <v>500</v>
      </c>
      <c r="J20" s="17">
        <v>18</v>
      </c>
    </row>
    <row r="21" spans="1:10" x14ac:dyDescent="0.2">
      <c r="A21" t="s">
        <v>8219</v>
      </c>
      <c r="B21">
        <v>22</v>
      </c>
      <c r="D21" t="s">
        <v>8221</v>
      </c>
      <c r="E21">
        <v>2</v>
      </c>
      <c r="G21">
        <v>600</v>
      </c>
      <c r="I21" s="16">
        <v>550</v>
      </c>
      <c r="J21" s="17">
        <v>14</v>
      </c>
    </row>
    <row r="22" spans="1:10" x14ac:dyDescent="0.2">
      <c r="A22" t="s">
        <v>8219</v>
      </c>
      <c r="B22">
        <v>25</v>
      </c>
      <c r="D22" t="s">
        <v>8221</v>
      </c>
      <c r="E22">
        <v>13</v>
      </c>
      <c r="G22">
        <v>650</v>
      </c>
      <c r="I22" s="16">
        <v>600</v>
      </c>
      <c r="J22" s="17">
        <v>14</v>
      </c>
    </row>
    <row r="23" spans="1:10" x14ac:dyDescent="0.2">
      <c r="A23" t="s">
        <v>8219</v>
      </c>
      <c r="B23">
        <v>101</v>
      </c>
      <c r="D23" t="s">
        <v>8221</v>
      </c>
      <c r="E23">
        <v>4</v>
      </c>
      <c r="G23">
        <v>700</v>
      </c>
      <c r="I23" s="16">
        <v>650</v>
      </c>
      <c r="J23" s="17">
        <v>9</v>
      </c>
    </row>
    <row r="24" spans="1:10" x14ac:dyDescent="0.2">
      <c r="A24" t="s">
        <v>8219</v>
      </c>
      <c r="B24">
        <v>8</v>
      </c>
      <c r="D24" t="s">
        <v>8221</v>
      </c>
      <c r="E24">
        <v>0</v>
      </c>
      <c r="G24">
        <v>750</v>
      </c>
      <c r="I24" s="16">
        <v>700</v>
      </c>
      <c r="J24" s="17">
        <v>11</v>
      </c>
    </row>
    <row r="25" spans="1:10" x14ac:dyDescent="0.2">
      <c r="A25" t="s">
        <v>8219</v>
      </c>
      <c r="B25">
        <v>23</v>
      </c>
      <c r="D25" t="s">
        <v>8221</v>
      </c>
      <c r="E25">
        <v>12</v>
      </c>
      <c r="G25">
        <v>800</v>
      </c>
      <c r="I25" s="16">
        <v>750</v>
      </c>
      <c r="J25" s="17">
        <v>9</v>
      </c>
    </row>
    <row r="26" spans="1:10" x14ac:dyDescent="0.2">
      <c r="A26" t="s">
        <v>8219</v>
      </c>
      <c r="B26">
        <v>574</v>
      </c>
      <c r="D26" t="s">
        <v>8221</v>
      </c>
      <c r="E26">
        <v>2</v>
      </c>
      <c r="G26">
        <v>850</v>
      </c>
      <c r="I26" s="16">
        <v>800</v>
      </c>
      <c r="J26" s="17">
        <v>1</v>
      </c>
    </row>
    <row r="27" spans="1:10" x14ac:dyDescent="0.2">
      <c r="A27" t="s">
        <v>8219</v>
      </c>
      <c r="B27">
        <v>14</v>
      </c>
      <c r="D27" t="s">
        <v>8221</v>
      </c>
      <c r="E27">
        <v>10</v>
      </c>
      <c r="G27">
        <v>900</v>
      </c>
      <c r="I27" s="16">
        <v>850</v>
      </c>
      <c r="J27" s="17">
        <v>5</v>
      </c>
    </row>
    <row r="28" spans="1:10" x14ac:dyDescent="0.2">
      <c r="A28" t="s">
        <v>8219</v>
      </c>
      <c r="B28">
        <v>19</v>
      </c>
      <c r="D28" t="s">
        <v>8221</v>
      </c>
      <c r="E28">
        <v>0</v>
      </c>
      <c r="G28">
        <v>950</v>
      </c>
      <c r="I28" s="16">
        <v>900</v>
      </c>
      <c r="J28" s="17">
        <v>5</v>
      </c>
    </row>
    <row r="29" spans="1:10" x14ac:dyDescent="0.2">
      <c r="A29" t="s">
        <v>8219</v>
      </c>
      <c r="B29">
        <v>150</v>
      </c>
      <c r="D29" t="s">
        <v>8221</v>
      </c>
      <c r="E29">
        <v>5</v>
      </c>
      <c r="G29">
        <v>1000</v>
      </c>
      <c r="I29" s="16">
        <v>950</v>
      </c>
      <c r="J29" s="17">
        <v>6</v>
      </c>
    </row>
    <row r="30" spans="1:10" x14ac:dyDescent="0.2">
      <c r="A30" t="s">
        <v>8219</v>
      </c>
      <c r="B30">
        <v>71</v>
      </c>
      <c r="D30" t="s">
        <v>8221</v>
      </c>
      <c r="E30">
        <v>0</v>
      </c>
      <c r="G30">
        <v>1050</v>
      </c>
      <c r="I30" s="16">
        <v>1000</v>
      </c>
      <c r="J30" s="17">
        <v>6</v>
      </c>
    </row>
    <row r="31" spans="1:10" x14ac:dyDescent="0.2">
      <c r="A31" t="s">
        <v>8219</v>
      </c>
      <c r="B31">
        <v>117</v>
      </c>
      <c r="D31" t="s">
        <v>8221</v>
      </c>
      <c r="E31">
        <v>5</v>
      </c>
      <c r="G31">
        <v>1100</v>
      </c>
      <c r="I31" s="16">
        <v>1050</v>
      </c>
      <c r="J31" s="17">
        <v>4</v>
      </c>
    </row>
    <row r="32" spans="1:10" x14ac:dyDescent="0.2">
      <c r="A32" t="s">
        <v>8219</v>
      </c>
      <c r="B32">
        <v>53</v>
      </c>
      <c r="D32" t="s">
        <v>8221</v>
      </c>
      <c r="E32">
        <v>1</v>
      </c>
      <c r="G32">
        <v>1150</v>
      </c>
      <c r="I32" s="16">
        <v>1100</v>
      </c>
      <c r="J32" s="17">
        <v>4</v>
      </c>
    </row>
    <row r="33" spans="1:12" x14ac:dyDescent="0.2">
      <c r="A33" t="s">
        <v>8219</v>
      </c>
      <c r="B33">
        <v>1</v>
      </c>
      <c r="D33" t="s">
        <v>8221</v>
      </c>
      <c r="E33">
        <v>3</v>
      </c>
      <c r="G33">
        <v>1200</v>
      </c>
      <c r="I33" s="16">
        <v>1150</v>
      </c>
      <c r="J33" s="17">
        <v>3</v>
      </c>
    </row>
    <row r="34" spans="1:12" x14ac:dyDescent="0.2">
      <c r="A34" t="s">
        <v>8219</v>
      </c>
      <c r="B34">
        <v>89</v>
      </c>
      <c r="D34" t="s">
        <v>8221</v>
      </c>
      <c r="E34">
        <v>3</v>
      </c>
      <c r="I34" s="16">
        <v>1200</v>
      </c>
      <c r="J34" s="17">
        <v>1</v>
      </c>
    </row>
    <row r="35" spans="1:12" ht="16" thickBot="1" x14ac:dyDescent="0.25">
      <c r="A35" t="s">
        <v>8219</v>
      </c>
      <c r="B35">
        <v>64</v>
      </c>
      <c r="D35" t="s">
        <v>8221</v>
      </c>
      <c r="E35">
        <v>0</v>
      </c>
      <c r="I35" s="18" t="s">
        <v>8410</v>
      </c>
      <c r="J35" s="18">
        <v>51</v>
      </c>
    </row>
    <row r="36" spans="1:12" x14ac:dyDescent="0.2">
      <c r="A36" t="s">
        <v>8219</v>
      </c>
      <c r="B36">
        <v>68</v>
      </c>
      <c r="D36" t="s">
        <v>8221</v>
      </c>
      <c r="E36">
        <v>3</v>
      </c>
    </row>
    <row r="37" spans="1:12" x14ac:dyDescent="0.2">
      <c r="A37" t="s">
        <v>8219</v>
      </c>
      <c r="B37">
        <v>28</v>
      </c>
      <c r="D37" t="s">
        <v>8221</v>
      </c>
      <c r="E37">
        <v>0</v>
      </c>
      <c r="K37" s="16"/>
      <c r="L37" s="17"/>
    </row>
    <row r="38" spans="1:12" x14ac:dyDescent="0.2">
      <c r="A38" t="s">
        <v>8219</v>
      </c>
      <c r="B38">
        <v>44</v>
      </c>
      <c r="D38" t="s">
        <v>8221</v>
      </c>
      <c r="E38">
        <v>19</v>
      </c>
      <c r="K38" s="16"/>
      <c r="L38" s="17"/>
    </row>
    <row r="39" spans="1:12" x14ac:dyDescent="0.2">
      <c r="A39" t="s">
        <v>8219</v>
      </c>
      <c r="B39">
        <v>253</v>
      </c>
      <c r="D39" t="s">
        <v>8221</v>
      </c>
      <c r="E39">
        <v>8</v>
      </c>
      <c r="K39" s="16"/>
      <c r="L39" s="17"/>
    </row>
    <row r="40" spans="1:12" x14ac:dyDescent="0.2">
      <c r="A40" t="s">
        <v>8219</v>
      </c>
      <c r="B40">
        <v>66</v>
      </c>
      <c r="D40" t="s">
        <v>8221</v>
      </c>
      <c r="E40">
        <v>6</v>
      </c>
      <c r="K40" s="16"/>
      <c r="L40" s="17"/>
    </row>
    <row r="41" spans="1:12" x14ac:dyDescent="0.2">
      <c r="A41" t="s">
        <v>8219</v>
      </c>
      <c r="B41">
        <v>217</v>
      </c>
      <c r="D41" t="s">
        <v>8221</v>
      </c>
      <c r="E41">
        <v>0</v>
      </c>
      <c r="K41" s="16"/>
      <c r="L41" s="17"/>
    </row>
    <row r="42" spans="1:12" x14ac:dyDescent="0.2">
      <c r="A42" t="s">
        <v>8219</v>
      </c>
      <c r="B42">
        <v>16</v>
      </c>
      <c r="D42" t="s">
        <v>8221</v>
      </c>
      <c r="E42">
        <v>18</v>
      </c>
      <c r="K42" s="16"/>
      <c r="L42" s="17"/>
    </row>
    <row r="43" spans="1:12" x14ac:dyDescent="0.2">
      <c r="A43" t="s">
        <v>8219</v>
      </c>
      <c r="B43">
        <v>19</v>
      </c>
      <c r="D43" t="s">
        <v>8221</v>
      </c>
      <c r="E43">
        <v>7</v>
      </c>
      <c r="K43" s="16"/>
      <c r="L43" s="17"/>
    </row>
    <row r="44" spans="1:12" x14ac:dyDescent="0.2">
      <c r="A44" t="s">
        <v>8219</v>
      </c>
      <c r="B44">
        <v>169</v>
      </c>
      <c r="D44" t="s">
        <v>8221</v>
      </c>
      <c r="E44">
        <v>0</v>
      </c>
      <c r="K44" s="16"/>
      <c r="L44" s="17"/>
    </row>
    <row r="45" spans="1:12" x14ac:dyDescent="0.2">
      <c r="A45" t="s">
        <v>8219</v>
      </c>
      <c r="B45">
        <v>263</v>
      </c>
      <c r="D45" t="s">
        <v>8221</v>
      </c>
      <c r="E45">
        <v>8</v>
      </c>
      <c r="K45" s="16"/>
      <c r="L45" s="17"/>
    </row>
    <row r="46" spans="1:12" x14ac:dyDescent="0.2">
      <c r="A46" t="s">
        <v>8219</v>
      </c>
      <c r="B46">
        <v>15</v>
      </c>
      <c r="D46" t="s">
        <v>8221</v>
      </c>
      <c r="E46">
        <v>1293</v>
      </c>
      <c r="K46" s="16"/>
      <c r="L46" s="17"/>
    </row>
    <row r="47" spans="1:12" x14ac:dyDescent="0.2">
      <c r="A47" t="s">
        <v>8219</v>
      </c>
      <c r="B47">
        <v>61</v>
      </c>
      <c r="D47" t="s">
        <v>8221</v>
      </c>
      <c r="E47">
        <v>17</v>
      </c>
      <c r="K47" s="16"/>
      <c r="L47" s="17"/>
    </row>
    <row r="48" spans="1:12" x14ac:dyDescent="0.2">
      <c r="A48" t="s">
        <v>8219</v>
      </c>
      <c r="B48">
        <v>45</v>
      </c>
      <c r="D48" t="s">
        <v>8221</v>
      </c>
      <c r="E48">
        <v>0</v>
      </c>
      <c r="K48" s="16"/>
      <c r="L48" s="17"/>
    </row>
    <row r="49" spans="1:12" x14ac:dyDescent="0.2">
      <c r="A49" t="s">
        <v>8219</v>
      </c>
      <c r="B49">
        <v>70</v>
      </c>
      <c r="D49" t="s">
        <v>8221</v>
      </c>
      <c r="E49">
        <v>13</v>
      </c>
      <c r="K49" s="16"/>
      <c r="L49" s="17"/>
    </row>
    <row r="50" spans="1:12" x14ac:dyDescent="0.2">
      <c r="A50" t="s">
        <v>8219</v>
      </c>
      <c r="B50">
        <v>38</v>
      </c>
      <c r="D50" t="s">
        <v>8221</v>
      </c>
      <c r="E50">
        <v>0</v>
      </c>
      <c r="K50" s="16"/>
      <c r="L50" s="17"/>
    </row>
    <row r="51" spans="1:12" x14ac:dyDescent="0.2">
      <c r="A51" t="s">
        <v>8219</v>
      </c>
      <c r="B51">
        <v>87</v>
      </c>
      <c r="D51" t="s">
        <v>8221</v>
      </c>
      <c r="E51">
        <v>0</v>
      </c>
      <c r="K51" s="16"/>
      <c r="L51" s="17"/>
    </row>
    <row r="52" spans="1:12" x14ac:dyDescent="0.2">
      <c r="A52" t="s">
        <v>8219</v>
      </c>
      <c r="B52">
        <v>22</v>
      </c>
      <c r="D52" t="s">
        <v>8221</v>
      </c>
      <c r="E52">
        <v>33</v>
      </c>
      <c r="K52" s="16"/>
      <c r="L52" s="17"/>
    </row>
    <row r="53" spans="1:12" x14ac:dyDescent="0.2">
      <c r="A53" t="s">
        <v>8219</v>
      </c>
      <c r="B53">
        <v>119</v>
      </c>
      <c r="D53" t="s">
        <v>8221</v>
      </c>
      <c r="E53">
        <v>12</v>
      </c>
      <c r="K53" s="16"/>
      <c r="L53" s="17"/>
    </row>
    <row r="54" spans="1:12" x14ac:dyDescent="0.2">
      <c r="A54" t="s">
        <v>8219</v>
      </c>
      <c r="B54">
        <v>52</v>
      </c>
      <c r="D54" t="s">
        <v>8221</v>
      </c>
      <c r="E54">
        <v>1</v>
      </c>
      <c r="K54" s="16"/>
      <c r="L54" s="17"/>
    </row>
    <row r="55" spans="1:12" x14ac:dyDescent="0.2">
      <c r="A55" t="s">
        <v>8219</v>
      </c>
      <c r="B55">
        <v>117</v>
      </c>
      <c r="D55" t="s">
        <v>8221</v>
      </c>
      <c r="E55">
        <v>1</v>
      </c>
      <c r="K55" s="16"/>
      <c r="L55" s="17"/>
    </row>
    <row r="56" spans="1:12" x14ac:dyDescent="0.2">
      <c r="A56" t="s">
        <v>8219</v>
      </c>
      <c r="B56">
        <v>52</v>
      </c>
      <c r="D56" t="s">
        <v>8221</v>
      </c>
      <c r="E56">
        <v>1</v>
      </c>
      <c r="K56" s="16"/>
      <c r="L56" s="17"/>
    </row>
    <row r="57" spans="1:12" x14ac:dyDescent="0.2">
      <c r="A57" t="s">
        <v>8219</v>
      </c>
      <c r="B57">
        <v>86</v>
      </c>
      <c r="D57" t="s">
        <v>8221</v>
      </c>
      <c r="E57">
        <v>1</v>
      </c>
      <c r="K57" s="16"/>
      <c r="L57" s="17"/>
    </row>
    <row r="58" spans="1:12" x14ac:dyDescent="0.2">
      <c r="A58" t="s">
        <v>8219</v>
      </c>
      <c r="B58">
        <v>174</v>
      </c>
      <c r="D58" t="s">
        <v>8221</v>
      </c>
      <c r="E58">
        <v>84</v>
      </c>
      <c r="K58" s="16"/>
      <c r="L58" s="17"/>
    </row>
    <row r="59" spans="1:12" x14ac:dyDescent="0.2">
      <c r="A59" t="s">
        <v>8219</v>
      </c>
      <c r="B59">
        <v>69</v>
      </c>
      <c r="D59" t="s">
        <v>8221</v>
      </c>
      <c r="E59">
        <v>38</v>
      </c>
      <c r="K59" s="16"/>
      <c r="L59" s="17"/>
    </row>
    <row r="60" spans="1:12" x14ac:dyDescent="0.2">
      <c r="A60" t="s">
        <v>8219</v>
      </c>
      <c r="B60">
        <v>75</v>
      </c>
      <c r="D60" t="s">
        <v>8221</v>
      </c>
      <c r="E60">
        <v>1</v>
      </c>
      <c r="K60" s="16"/>
      <c r="L60" s="17"/>
    </row>
    <row r="61" spans="1:12" x14ac:dyDescent="0.2">
      <c r="A61" t="s">
        <v>8219</v>
      </c>
      <c r="B61">
        <v>33</v>
      </c>
      <c r="D61" t="s">
        <v>8221</v>
      </c>
      <c r="E61">
        <v>76</v>
      </c>
      <c r="K61" s="16"/>
      <c r="L61" s="17"/>
    </row>
    <row r="62" spans="1:12" x14ac:dyDescent="0.2">
      <c r="A62" t="s">
        <v>8219</v>
      </c>
      <c r="B62">
        <v>108</v>
      </c>
      <c r="D62" t="s">
        <v>8221</v>
      </c>
      <c r="E62">
        <v>3</v>
      </c>
      <c r="K62" s="16"/>
      <c r="L62" s="17"/>
    </row>
    <row r="63" spans="1:12" x14ac:dyDescent="0.2">
      <c r="A63" t="s">
        <v>8219</v>
      </c>
      <c r="B63">
        <v>23</v>
      </c>
      <c r="D63" t="s">
        <v>8221</v>
      </c>
      <c r="E63">
        <v>0</v>
      </c>
      <c r="K63" s="16"/>
      <c r="L63" s="17"/>
    </row>
    <row r="64" spans="1:12" x14ac:dyDescent="0.2">
      <c r="A64" t="s">
        <v>8219</v>
      </c>
      <c r="B64">
        <v>48</v>
      </c>
      <c r="D64" t="s">
        <v>8221</v>
      </c>
      <c r="E64">
        <v>2</v>
      </c>
      <c r="K64" s="16"/>
      <c r="L64" s="17"/>
    </row>
    <row r="65" spans="1:12" x14ac:dyDescent="0.2">
      <c r="A65" t="s">
        <v>8219</v>
      </c>
      <c r="B65">
        <v>64</v>
      </c>
      <c r="D65" t="s">
        <v>8221</v>
      </c>
      <c r="E65">
        <v>0</v>
      </c>
      <c r="K65" s="16"/>
      <c r="L65" s="17"/>
    </row>
    <row r="66" spans="1:12" x14ac:dyDescent="0.2">
      <c r="A66" t="s">
        <v>8219</v>
      </c>
      <c r="B66">
        <v>24</v>
      </c>
      <c r="D66" t="s">
        <v>8221</v>
      </c>
      <c r="E66">
        <v>0</v>
      </c>
      <c r="K66" s="16"/>
      <c r="L66" s="17"/>
    </row>
    <row r="67" spans="1:12" x14ac:dyDescent="0.2">
      <c r="A67" t="s">
        <v>8219</v>
      </c>
      <c r="B67">
        <v>57</v>
      </c>
      <c r="D67" t="s">
        <v>8221</v>
      </c>
      <c r="E67">
        <v>0</v>
      </c>
      <c r="K67" s="16"/>
      <c r="L67" s="17"/>
    </row>
    <row r="68" spans="1:12" ht="16" thickBot="1" x14ac:dyDescent="0.25">
      <c r="A68" t="s">
        <v>8219</v>
      </c>
      <c r="B68">
        <v>26</v>
      </c>
      <c r="D68" t="s">
        <v>8221</v>
      </c>
      <c r="E68">
        <v>2</v>
      </c>
      <c r="K68" s="18"/>
      <c r="L68" s="18"/>
    </row>
    <row r="69" spans="1:12" x14ac:dyDescent="0.2">
      <c r="A69" t="s">
        <v>8219</v>
      </c>
      <c r="B69">
        <v>20</v>
      </c>
      <c r="D69" t="s">
        <v>8221</v>
      </c>
      <c r="E69">
        <v>0</v>
      </c>
    </row>
    <row r="70" spans="1:12" x14ac:dyDescent="0.2">
      <c r="A70" t="s">
        <v>8219</v>
      </c>
      <c r="B70">
        <v>36</v>
      </c>
      <c r="D70" t="s">
        <v>8221</v>
      </c>
      <c r="E70">
        <v>0</v>
      </c>
    </row>
    <row r="71" spans="1:12" x14ac:dyDescent="0.2">
      <c r="A71" t="s">
        <v>8219</v>
      </c>
      <c r="B71">
        <v>178</v>
      </c>
      <c r="D71" t="s">
        <v>8221</v>
      </c>
      <c r="E71">
        <v>0</v>
      </c>
    </row>
    <row r="72" spans="1:12" x14ac:dyDescent="0.2">
      <c r="A72" t="s">
        <v>8219</v>
      </c>
      <c r="B72">
        <v>17</v>
      </c>
      <c r="D72" t="s">
        <v>8221</v>
      </c>
      <c r="E72">
        <v>2</v>
      </c>
    </row>
    <row r="73" spans="1:12" x14ac:dyDescent="0.2">
      <c r="A73" t="s">
        <v>8219</v>
      </c>
      <c r="B73">
        <v>32</v>
      </c>
      <c r="D73" t="s">
        <v>8221</v>
      </c>
      <c r="E73">
        <v>0</v>
      </c>
    </row>
    <row r="74" spans="1:12" x14ac:dyDescent="0.2">
      <c r="A74" t="s">
        <v>8219</v>
      </c>
      <c r="B74">
        <v>41</v>
      </c>
      <c r="D74" t="s">
        <v>8221</v>
      </c>
      <c r="E74">
        <v>7</v>
      </c>
    </row>
    <row r="75" spans="1:12" x14ac:dyDescent="0.2">
      <c r="A75" t="s">
        <v>8219</v>
      </c>
      <c r="B75">
        <v>18</v>
      </c>
      <c r="D75" t="s">
        <v>8221</v>
      </c>
      <c r="E75">
        <v>0</v>
      </c>
    </row>
    <row r="76" spans="1:12" x14ac:dyDescent="0.2">
      <c r="A76" t="s">
        <v>8219</v>
      </c>
      <c r="B76">
        <v>29</v>
      </c>
      <c r="D76" t="s">
        <v>8221</v>
      </c>
      <c r="E76">
        <v>5</v>
      </c>
    </row>
    <row r="77" spans="1:12" x14ac:dyDescent="0.2">
      <c r="A77" t="s">
        <v>8219</v>
      </c>
      <c r="B77">
        <v>47</v>
      </c>
      <c r="D77" t="s">
        <v>8221</v>
      </c>
      <c r="E77">
        <v>0</v>
      </c>
    </row>
    <row r="78" spans="1:12" x14ac:dyDescent="0.2">
      <c r="A78" t="s">
        <v>8219</v>
      </c>
      <c r="B78">
        <v>15</v>
      </c>
      <c r="D78" t="s">
        <v>8221</v>
      </c>
      <c r="E78">
        <v>0</v>
      </c>
    </row>
    <row r="79" spans="1:12" x14ac:dyDescent="0.2">
      <c r="A79" t="s">
        <v>8219</v>
      </c>
      <c r="B79">
        <v>26</v>
      </c>
      <c r="D79" t="s">
        <v>8221</v>
      </c>
      <c r="E79">
        <v>1</v>
      </c>
    </row>
    <row r="80" spans="1:12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I13:I18">
    <sortCondition ref="I13"/>
  </sortState>
  <conditionalFormatting sqref="A1:A1046647">
    <cfRule type="containsText" dxfId="15" priority="21" operator="containsText" text="live">
      <formula>NOT(ISERROR(SEARCH("live",A1)))</formula>
    </cfRule>
    <cfRule type="containsText" dxfId="14" priority="22" operator="containsText" text="canceled">
      <formula>NOT(ISERROR(SEARCH("canceled",A1)))</formula>
    </cfRule>
    <cfRule type="containsText" dxfId="13" priority="23" operator="containsText" text="failed">
      <formula>NOT(ISERROR(SEARCH("failed",A1)))</formula>
    </cfRule>
    <cfRule type="cellIs" dxfId="12" priority="24" operator="equal">
      <formula>"successful"</formula>
    </cfRule>
  </conditionalFormatting>
  <conditionalFormatting sqref="D1:D1045992">
    <cfRule type="containsText" dxfId="11" priority="17" operator="containsText" text="live">
      <formula>NOT(ISERROR(SEARCH("live",D1)))</formula>
    </cfRule>
    <cfRule type="containsText" dxfId="10" priority="18" operator="containsText" text="canceled">
      <formula>NOT(ISERROR(SEARCH("canceled",D1)))</formula>
    </cfRule>
    <cfRule type="containsText" dxfId="9" priority="19" operator="containsText" text="failed">
      <formula>NOT(ISERROR(SEARCH("failed",D1)))</formula>
    </cfRule>
    <cfRule type="cellIs" dxfId="8" priority="20" operator="equal">
      <formula>"successful"</formula>
    </cfRule>
  </conditionalFormatting>
  <conditionalFormatting sqref="J1">
    <cfRule type="containsText" dxfId="7" priority="13" operator="containsText" text="live">
      <formula>NOT(ISERROR(SEARCH("live",J1)))</formula>
    </cfRule>
    <cfRule type="containsText" dxfId="6" priority="14" operator="containsText" text="canceled">
      <formula>NOT(ISERROR(SEARCH("canceled",J1)))</formula>
    </cfRule>
    <cfRule type="containsText" dxfId="5" priority="15" operator="containsText" text="failed">
      <formula>NOT(ISERROR(SEARCH("failed",J1)))</formula>
    </cfRule>
    <cfRule type="cellIs" dxfId="4" priority="16" operator="equal">
      <formula>"successful"</formula>
    </cfRule>
  </conditionalFormatting>
  <conditionalFormatting sqref="I1">
    <cfRule type="containsText" dxfId="3" priority="1" operator="containsText" text="live">
      <formula>NOT(ISERROR(SEARCH("live",I1)))</formula>
    </cfRule>
    <cfRule type="containsText" dxfId="2" priority="2" operator="containsText" text="canceled">
      <formula>NOT(ISERROR(SEARCH("canceled",I1)))</formula>
    </cfRule>
    <cfRule type="containsText" dxfId="1" priority="3" operator="containsText" text="failed">
      <formula>NOT(ISERROR(SEARCH("failed",I1)))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Table_1</vt:lpstr>
      <vt:lpstr>Pivot Table_2</vt:lpstr>
      <vt:lpstr>Pivot Table_3</vt:lpstr>
      <vt:lpstr>Bonus Sheet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2020-02-08T20:52:22Z</dcterms:modified>
</cp:coreProperties>
</file>