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energy_density/data/"/>
    </mc:Choice>
  </mc:AlternateContent>
  <xr:revisionPtr revIDLastSave="0" documentId="13_ncr:1_{1C09749C-D332-7749-9117-28A3895A9351}" xr6:coauthVersionLast="47" xr6:coauthVersionMax="47" xr10:uidLastSave="{00000000-0000-0000-0000-000000000000}"/>
  <bookViews>
    <workbookView xWindow="0" yWindow="760" windowWidth="17280" windowHeight="21580" activeTab="2" xr2:uid="{B845ADF3-7D47-1941-B9F3-1A771EDB3806}"/>
  </bookViews>
  <sheets>
    <sheet name="Batteries (Acft.)" sheetId="8" r:id="rId1"/>
    <sheet name="Batteries (General)" sheetId="4" r:id="rId2"/>
    <sheet name="Batteries Limits" sheetId="6" r:id="rId3"/>
    <sheet name="Fuels" sheetId="3" r:id="rId4"/>
    <sheet name="Historical Li-Ion" sheetId="7" r:id="rId5"/>
    <sheet name="Acft Examples" sheetId="1" r:id="rId6"/>
    <sheet name="Acft Requirements" sheetId="2" r:id="rId7"/>
    <sheet name="Acft Replacement" sheetId="5" r:id="rId8"/>
  </sheets>
  <definedNames>
    <definedName name="aviation_examples" localSheetId="5">'Acft Examples'!$A$1:$F$5</definedName>
    <definedName name="aviation_requirements" localSheetId="6">'Acft Requirements'!$A$1:$M$2</definedName>
    <definedName name="fossil" localSheetId="3">Fuels!$A$1:$F$23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2" i="2"/>
  <c r="K8" i="2"/>
  <c r="K7" i="2"/>
  <c r="K6" i="2"/>
  <c r="K5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1AA63F-4859-CD46-92DE-FD356D535E9C}" name="aviation_examples" type="6" refreshedVersion="8" background="1" saveData="1">
    <textPr sourceFile="/Users/michaelweinold/github/phd_publication_figures/4_aviation/energy_density/data/aviation_examples.csv" thousands="'" comma="1">
      <textFields count="6">
        <textField/>
        <textField/>
        <textField/>
        <textField/>
        <textField/>
        <textField/>
      </textFields>
    </textPr>
  </connection>
  <connection id="2" xr16:uid="{37A6BBAA-2427-FD4F-8FE4-6F490B7ABB20}" name="aviation_requirements" type="6" refreshedVersion="8" background="1" saveData="1">
    <textPr sourceFile="/Users/michaelweinold/github/phd_publication_figures/4_aviation/energy_density/data/aviation_requirements.csv" thousands="'" comma="1">
      <textFields count="4">
        <textField/>
        <textField/>
        <textField/>
        <textField/>
      </textFields>
    </textPr>
  </connection>
  <connection id="3" xr16:uid="{D4976795-C724-9141-B7DE-1DF33656639F}" name="fossil" type="6" refreshedVersion="8" background="1" saveData="1">
    <textPr sourceFile="/Users/michaelweinold/github/phd_publication_figures/4_aviation/energy_density/data/fossil.csv" thousands="'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<sst xmlns="http://schemas.openxmlformats.org/spreadsheetml/2006/main" count="507" uniqueCount="166">
  <si>
    <t>type</t>
  </si>
  <si>
    <t xml:space="preserve"> capacity (kWh)</t>
  </si>
  <si>
    <t xml:space="preserve"> weight (kg)</t>
  </si>
  <si>
    <t xml:space="preserve"> volume (l)</t>
  </si>
  <si>
    <t xml:space="preserve"> source</t>
  </si>
  <si>
    <t xml:space="preserve"> comment</t>
  </si>
  <si>
    <t>Pipistrel Velis Electro</t>
  </si>
  <si>
    <t xml:space="preserve"> XX</t>
  </si>
  <si>
    <t xml:space="preserve"> http://web.archive.org/web/20230514050022/https://www.pipistrel-aircraft.com/products/velis-electro/</t>
  </si>
  <si>
    <t>Diamond Aircraft eDA40</t>
  </si>
  <si>
    <t xml:space="preserve"> 205Wh/kg</t>
  </si>
  <si>
    <t>MagniX DHC-2 de Havilland Beaver (Electric Retrofit)</t>
  </si>
  <si>
    <t>Bye Aerospace eFlyer 2</t>
  </si>
  <si>
    <t xml:space="preserve"> https://en.wikipedia.org/wiki/Bye_Aerospace_eFlyer_2</t>
  </si>
  <si>
    <t>description</t>
  </si>
  <si>
    <t xml:space="preserve"> MJ/kg</t>
  </si>
  <si>
    <t>regional</t>
  </si>
  <si>
    <t xml:space="preserve"> https://doi.org/10.1038/s41586-021-04139-1 (figure 2)</t>
  </si>
  <si>
    <t>commuter</t>
  </si>
  <si>
    <t>narrowbody</t>
  </si>
  <si>
    <t>widebody</t>
  </si>
  <si>
    <t>substance</t>
  </si>
  <si>
    <t>Anthracite</t>
  </si>
  <si>
    <t xml:space="preserve"> https://en.wikipedia.org/wiki/Energy_density</t>
  </si>
  <si>
    <t>Bituminous</t>
  </si>
  <si>
    <t>Butanol</t>
  </si>
  <si>
    <t>Diesel</t>
  </si>
  <si>
    <t>Ethanol</t>
  </si>
  <si>
    <t>Gasoline</t>
  </si>
  <si>
    <t>Gasohol E85</t>
  </si>
  <si>
    <t>Glucose</t>
  </si>
  <si>
    <t>Hydrazine</t>
  </si>
  <si>
    <t>Kerosene</t>
  </si>
  <si>
    <t>Liquid Ammonia</t>
  </si>
  <si>
    <t>Liquid Natural Gas</t>
  </si>
  <si>
    <t>Lithium</t>
  </si>
  <si>
    <t>Lithium Borohydride</t>
  </si>
  <si>
    <t>LPG Propane</t>
  </si>
  <si>
    <t>LPG Butane</t>
  </si>
  <si>
    <t>Methanol</t>
  </si>
  <si>
    <t>Natural Gas</t>
  </si>
  <si>
    <t>Natural Gas (250 bar)</t>
  </si>
  <si>
    <t>MJ/kg</t>
  </si>
  <si>
    <t>MJ/l</t>
  </si>
  <si>
    <t xml:space="preserve"> https://en.wikipedia.org/wiki/Energy_density </t>
  </si>
  <si>
    <t>Wh/kg</t>
  </si>
  <si>
    <t>Wh/l</t>
  </si>
  <si>
    <t>technology</t>
  </si>
  <si>
    <t>Lead-Acid</t>
  </si>
  <si>
    <t>range lower [Wh/kg]</t>
  </si>
  <si>
    <t>range higher [Wh/kg]</t>
  </si>
  <si>
    <t>Ni-Cd</t>
  </si>
  <si>
    <t>source</t>
  </si>
  <si>
    <t>https://doi.org/10.1038/35104644</t>
  </si>
  <si>
    <t>Ni-MH</t>
  </si>
  <si>
    <t>Li-metal</t>
  </si>
  <si>
    <t>https://doi.org/10.1038/35104645</t>
  </si>
  <si>
    <t>https://doi.org/10.1038/35104646</t>
  </si>
  <si>
    <t>https://doi.org/10.1038/35104649</t>
  </si>
  <si>
    <t>Li-ion</t>
  </si>
  <si>
    <t>range lower [Wh/l]</t>
  </si>
  <si>
    <t>range higher [Wh/l]</t>
  </si>
  <si>
    <t>H Gas</t>
  </si>
  <si>
    <t>H (700 bar)</t>
  </si>
  <si>
    <t>Liquid H</t>
  </si>
  <si>
    <t>replacable commuter traffic, current EMF [%]</t>
  </si>
  <si>
    <t>replacable commuter traffic, 15% EMF reduction [%]</t>
  </si>
  <si>
    <t>replacable commuter traffic, 30% EMF reduction [%]</t>
  </si>
  <si>
    <t xml:space="preserve">https://web.archive.org/web/20220814163335/https://theicct.org/wp-content/uploads/2022/07/global-aviation-performance-analysis-regional-electric-aircraft-jul22-1.pdf-1.pdf </t>
  </si>
  <si>
    <t>battery energy density, commuter traffic, current EMF [Wh/kg]</t>
  </si>
  <si>
    <t>battery energy density, commuter traffic, 15% EMF reduction [Wh/kg]</t>
  </si>
  <si>
    <t>battery energy density, commuter traffic, 30% EMF reduction [Wh/kg]</t>
  </si>
  <si>
    <t>battery energy density, turboprop traffic, current EMF [Wh/kg]</t>
  </si>
  <si>
    <t>replacable turboprop traffic, current EMF [%]</t>
  </si>
  <si>
    <t>battery energy density, turboprop traffic, 15% EMF reduction [Wh/kg]</t>
  </si>
  <si>
    <t>replacable turboprop traffic, 15% EMF reduction [%]</t>
  </si>
  <si>
    <t>battery energy density, turboprop traffic, 30% EMF reduction [Wh/kg]</t>
  </si>
  <si>
    <t>replacable turboprop traffic, 30% EMF reduction [%]</t>
  </si>
  <si>
    <t>ICCT</t>
  </si>
  <si>
    <t>authors</t>
  </si>
  <si>
    <t>Bills et al.</t>
  </si>
  <si>
    <t>range [nm]</t>
  </si>
  <si>
    <t>pax [#]</t>
  </si>
  <si>
    <t>https://doi.org/10.1021/acsenergylett.9b02574</t>
  </si>
  <si>
    <t>https://doi.org/10.1021/acsenergylett.9b02575</t>
  </si>
  <si>
    <t>https://doi.org/10.1021/acsenergylett.9b02576</t>
  </si>
  <si>
    <t>30-75</t>
  </si>
  <si>
    <t>200-400</t>
  </si>
  <si>
    <t>&gt;2000</t>
  </si>
  <si>
    <t>75-200?</t>
  </si>
  <si>
    <t>N/A</t>
  </si>
  <si>
    <t>https://doi.org/10.1016/j.paerosci.2018.11.002</t>
  </si>
  <si>
    <t>Gnadt et al.</t>
  </si>
  <si>
    <t>200-1600</t>
  </si>
  <si>
    <t xml:space="preserve"> http://web.archive.org/web/20230320161833/https://theicct.org/aviation-global-expecting-electric-jul22/</t>
  </si>
  <si>
    <t>Viswanathan et al.</t>
  </si>
  <si>
    <t>air taxi</t>
  </si>
  <si>
    <t>150-180</t>
  </si>
  <si>
    <t>chemistry</t>
  </si>
  <si>
    <t>limit [Wh/l]</t>
  </si>
  <si>
    <t>year</t>
  </si>
  <si>
    <t>https://doi.org/10.3390/batteries4010005</t>
  </si>
  <si>
    <t xml:space="preserve"> </t>
  </si>
  <si>
    <t xml:space="preserve">https://doi.org/10.1016/j.ensm.2019.12.024 </t>
  </si>
  <si>
    <t>https://doi.org/10.1007/s10008-017-3610-7</t>
  </si>
  <si>
    <t>Wh/kg (historical)</t>
  </si>
  <si>
    <t>Wh/l (historical)</t>
  </si>
  <si>
    <t>Wh/kg (target)</t>
  </si>
  <si>
    <t>Wh/l (target)</t>
  </si>
  <si>
    <t>comment</t>
  </si>
  <si>
    <t>Wh/kg (lower)</t>
  </si>
  <si>
    <t>Wh/kg (upper)</t>
  </si>
  <si>
    <t>Wh/kg (average)</t>
  </si>
  <si>
    <t>Wh/l (average)</t>
  </si>
  <si>
    <t>Wh/l (lower)</t>
  </si>
  <si>
    <t>Wh/l (upper)</t>
  </si>
  <si>
    <t>req. density very low???</t>
  </si>
  <si>
    <t>https://doi.org/10.1016/j.ensm.2019.12.024</t>
  </si>
  <si>
    <t>cell-level</t>
  </si>
  <si>
    <t>energy density context</t>
  </si>
  <si>
    <t>give a pack factor energy density loss of 25%</t>
  </si>
  <si>
    <t>company</t>
  </si>
  <si>
    <t>Wright</t>
  </si>
  <si>
    <t>[Wh/kg]</t>
  </si>
  <si>
    <t>[Wh/l]</t>
  </si>
  <si>
    <t xml:space="preserve">https://www.weflywright.com/about </t>
  </si>
  <si>
    <t>"molten battery"</t>
  </si>
  <si>
    <t>Northvolt/Cuberg</t>
  </si>
  <si>
    <t>Lithium-Metal</t>
  </si>
  <si>
    <t>"40% higher than Li-Ion"</t>
  </si>
  <si>
    <t>"in the coming years"</t>
  </si>
  <si>
    <t xml:space="preserve">https://cuberg.net/news/cuberg-aviation-battery-system-program-could-double-effective-flight-range-compar </t>
  </si>
  <si>
    <t>prototype?</t>
  </si>
  <si>
    <t>CATL</t>
  </si>
  <si>
    <t>"Condensed Matter"</t>
  </si>
  <si>
    <t xml:space="preserve">https://www.catl.com/en/news/6015.html </t>
  </si>
  <si>
    <t>Safety concerns https://www.popularmechanics.com/technology/infrastructure/a43659015/could-these-batteries-power-electric-planes/</t>
  </si>
  <si>
    <t>Sulfur-Selenium</t>
  </si>
  <si>
    <t>NASA</t>
  </si>
  <si>
    <t>https://www.nasa.gov/aeronautics/nasas-solid-state-battery-research-exceeds-initial-goals-draws-interest/</t>
  </si>
  <si>
    <t>NASA/QuantumScape</t>
  </si>
  <si>
    <t>chemistry type</t>
  </si>
  <si>
    <t>Rechargable Li-Metal Battery</t>
  </si>
  <si>
    <t>Unknown</t>
  </si>
  <si>
    <t>some information here: https://www.flightglobal.com/engines/wright-electric-pursues-high-energy-batteries-for-larger-future-all-electric-aircraft/155184.article</t>
  </si>
  <si>
    <t>Solid-State Battery</t>
  </si>
  <si>
    <t>https://www.quantumscape.com/technology/</t>
  </si>
  <si>
    <t>Metal-Air</t>
  </si>
  <si>
    <t>Li-O2</t>
  </si>
  <si>
    <t xml:space="preserve">https://doi.org/10.3390/batteries4010005 </t>
  </si>
  <si>
    <t>source 1</t>
  </si>
  <si>
    <t>source 2</t>
  </si>
  <si>
    <t>source 3</t>
  </si>
  <si>
    <t>https://doi.org/10.1038/s41586-021-04139-1</t>
  </si>
  <si>
    <t>https://doi.org/10.1002/aenm.201000010</t>
  </si>
  <si>
    <t xml:space="preserve">https://doi.org/10.1002/aenm.201000010 </t>
  </si>
  <si>
    <t>Zn-O2</t>
  </si>
  <si>
    <t>source 4</t>
  </si>
  <si>
    <t>https://doi.org/10.1007/978-981-10-0746-0_1</t>
  </si>
  <si>
    <t>https://doi.org/10.1039/c5ee00838g</t>
  </si>
  <si>
    <t>Li-S</t>
  </si>
  <si>
    <t>https://doi.org/10.1039/c8ta07220e</t>
  </si>
  <si>
    <t>http://doi.org/10.3390/en11051184</t>
  </si>
  <si>
    <t>Rechargable Li-Metal</t>
  </si>
  <si>
    <t>limit (practical) [Wh/kg]</t>
  </si>
  <si>
    <t>https://doi.org/10.1039/c9nh00730j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</si>
</sst>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" fillId="0" borderId="0" xfId="1"/>
    <xf numFmtId="0" fontId="3" fillId="0" borderId="0" xfId="0" applyFo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ssil" connectionId="3" xr16:uid="{1E9C5AF5-EE6F-FE4B-BA55-D1AC65B4047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iation_examples" connectionId="1" xr16:uid="{3DCBD451-D49A-0345-9118-F1E677F9114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iation_requirements" connectionId="2" xr16:uid="{3313E5FB-7318-0142-88E7-76BB05DF48A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uberg.net/news/cuberg-aviation-battery-system-program-could-double-effective-flight-range-compar" TargetMode="External"/><Relationship Id="rId7" Type="http://schemas.openxmlformats.org/officeDocument/2006/relationships/hyperlink" Target="https://www.quantumscape.com/technology/" TargetMode="External"/><Relationship Id="rId2" Type="http://schemas.openxmlformats.org/officeDocument/2006/relationships/hyperlink" Target="https://cuberg.net/news/cuberg-aviation-battery-system-program-could-double-effective-flight-range-compar" TargetMode="External"/><Relationship Id="rId1" Type="http://schemas.openxmlformats.org/officeDocument/2006/relationships/hyperlink" Target="https://www.weflywright.com/about" TargetMode="External"/><Relationship Id="rId6" Type="http://schemas.openxmlformats.org/officeDocument/2006/relationships/hyperlink" Target="https://www.nasa.gov/aeronautics/nasas-solid-state-battery-research-exceeds-initial-goals-draws-interest/" TargetMode="External"/><Relationship Id="rId5" Type="http://schemas.openxmlformats.org/officeDocument/2006/relationships/hyperlink" Target="https://www.catl.com/en/news/6015.html" TargetMode="External"/><Relationship Id="rId4" Type="http://schemas.openxmlformats.org/officeDocument/2006/relationships/hyperlink" Target="https://cuberg.net/news/cuberg-aviation-battery-system-program-could-double-effective-flight-range-compa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39/c9nh00730j" TargetMode="External"/><Relationship Id="rId2" Type="http://schemas.openxmlformats.org/officeDocument/2006/relationships/hyperlink" Target="https://doi.org/10.1038/35104649" TargetMode="External"/><Relationship Id="rId1" Type="http://schemas.openxmlformats.org/officeDocument/2006/relationships/hyperlink" Target="https://doi.org/10.1038/35104644" TargetMode="External"/><Relationship Id="rId4" Type="http://schemas.openxmlformats.org/officeDocument/2006/relationships/hyperlink" Target="https://doi.org/10.1039/c9nh00730j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paerosci.2018.11.002" TargetMode="External"/><Relationship Id="rId13" Type="http://schemas.openxmlformats.org/officeDocument/2006/relationships/hyperlink" Target="https://doi.org/10.1002/aenm.201000010" TargetMode="External"/><Relationship Id="rId3" Type="http://schemas.openxmlformats.org/officeDocument/2006/relationships/hyperlink" Target="https://doi.org/10.1002/aenm.201000010" TargetMode="External"/><Relationship Id="rId7" Type="http://schemas.openxmlformats.org/officeDocument/2006/relationships/hyperlink" Target="https://doi.org/10.1039/c5ee00838g" TargetMode="External"/><Relationship Id="rId12" Type="http://schemas.openxmlformats.org/officeDocument/2006/relationships/hyperlink" Target="http://doi.org/10.3390/en11051184" TargetMode="External"/><Relationship Id="rId2" Type="http://schemas.openxmlformats.org/officeDocument/2006/relationships/hyperlink" Target="https://doi.org/10.1038/s41586-021-04139-1" TargetMode="External"/><Relationship Id="rId1" Type="http://schemas.openxmlformats.org/officeDocument/2006/relationships/hyperlink" Target="https://doi.org/10.3390/batteries4010005" TargetMode="External"/><Relationship Id="rId6" Type="http://schemas.openxmlformats.org/officeDocument/2006/relationships/hyperlink" Target="https://doi.org/10.3390/batteries4010005" TargetMode="External"/><Relationship Id="rId11" Type="http://schemas.openxmlformats.org/officeDocument/2006/relationships/hyperlink" Target="https://doi.org/10.1039/c8ta07220e" TargetMode="External"/><Relationship Id="rId5" Type="http://schemas.openxmlformats.org/officeDocument/2006/relationships/hyperlink" Target="https://doi.org/10.1038/s41586-021-04139-1" TargetMode="External"/><Relationship Id="rId10" Type="http://schemas.openxmlformats.org/officeDocument/2006/relationships/hyperlink" Target="https://doi.org/10.1007/978-981-10-0746-0_1" TargetMode="External"/><Relationship Id="rId4" Type="http://schemas.openxmlformats.org/officeDocument/2006/relationships/hyperlink" Target="https://doi.org/10.1007/978-981-10-0746-0_1" TargetMode="External"/><Relationship Id="rId9" Type="http://schemas.openxmlformats.org/officeDocument/2006/relationships/hyperlink" Target="https://doi.org/10.1039/c5ee00838g" TargetMode="External"/><Relationship Id="rId14" Type="http://schemas.openxmlformats.org/officeDocument/2006/relationships/hyperlink" Target="https://doi.org/10.1016/j.paerosci.2018.11.00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ensm.2019.12.024" TargetMode="External"/><Relationship Id="rId13" Type="http://schemas.openxmlformats.org/officeDocument/2006/relationships/hyperlink" Target="https://doi.org/10.1016/j.ensm.2019.12.024" TargetMode="External"/><Relationship Id="rId18" Type="http://schemas.openxmlformats.org/officeDocument/2006/relationships/hyperlink" Target="https://doi.org/10.1016/j.ensm.2019.12.024" TargetMode="External"/><Relationship Id="rId3" Type="http://schemas.openxmlformats.org/officeDocument/2006/relationships/hyperlink" Target="https://doi.org/10.1016/j.ensm.2019.12.024" TargetMode="External"/><Relationship Id="rId7" Type="http://schemas.openxmlformats.org/officeDocument/2006/relationships/hyperlink" Target="https://doi.org/10.1016/j.ensm.2019.12.024" TargetMode="External"/><Relationship Id="rId12" Type="http://schemas.openxmlformats.org/officeDocument/2006/relationships/hyperlink" Target="https://doi.org/10.1016/j.ensm.2019.12.024" TargetMode="External"/><Relationship Id="rId17" Type="http://schemas.openxmlformats.org/officeDocument/2006/relationships/hyperlink" Target="https://doi.org/10.1016/j.ensm.2019.12.024" TargetMode="External"/><Relationship Id="rId2" Type="http://schemas.openxmlformats.org/officeDocument/2006/relationships/hyperlink" Target="https://doi.org/10.1007/s10008-017-3610-7" TargetMode="External"/><Relationship Id="rId16" Type="http://schemas.openxmlformats.org/officeDocument/2006/relationships/hyperlink" Target="https://doi.org/10.1016/j.ensm.2019.12.024" TargetMode="External"/><Relationship Id="rId1" Type="http://schemas.openxmlformats.org/officeDocument/2006/relationships/hyperlink" Target="https://doi.org/10.1007/s10008-017-3610-7" TargetMode="External"/><Relationship Id="rId6" Type="http://schemas.openxmlformats.org/officeDocument/2006/relationships/hyperlink" Target="https://doi.org/10.1016/j.ensm.2019.12.024" TargetMode="External"/><Relationship Id="rId11" Type="http://schemas.openxmlformats.org/officeDocument/2006/relationships/hyperlink" Target="https://doi.org/10.1016/j.ensm.2019.12.024" TargetMode="External"/><Relationship Id="rId5" Type="http://schemas.openxmlformats.org/officeDocument/2006/relationships/hyperlink" Target="https://doi.org/10.1016/j.ensm.2019.12.024" TargetMode="External"/><Relationship Id="rId15" Type="http://schemas.openxmlformats.org/officeDocument/2006/relationships/hyperlink" Target="https://doi.org/10.1016/j.ensm.2019.12.024" TargetMode="External"/><Relationship Id="rId10" Type="http://schemas.openxmlformats.org/officeDocument/2006/relationships/hyperlink" Target="https://doi.org/10.1016/j.ensm.2019.12.024" TargetMode="External"/><Relationship Id="rId19" Type="http://schemas.openxmlformats.org/officeDocument/2006/relationships/hyperlink" Target="https://doi.org/10.1016/j.ensm.2019.12.024" TargetMode="External"/><Relationship Id="rId4" Type="http://schemas.openxmlformats.org/officeDocument/2006/relationships/hyperlink" Target="https://doi.org/10.1016/j.ensm.2019.12.024" TargetMode="External"/><Relationship Id="rId9" Type="http://schemas.openxmlformats.org/officeDocument/2006/relationships/hyperlink" Target="https://doi.org/10.1016/j.ensm.2019.12.024" TargetMode="External"/><Relationship Id="rId14" Type="http://schemas.openxmlformats.org/officeDocument/2006/relationships/hyperlink" Target="https://doi.org/10.1016/j.ensm.2019.12.02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hyperlink" Target="https://doi.org/10.1021/acsenergylett.9b02574" TargetMode="External"/><Relationship Id="rId1" Type="http://schemas.openxmlformats.org/officeDocument/2006/relationships/hyperlink" Target="https://doi.org/10.1016/j.paerosci.2018.11.002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eb.archive.org/web/20220814163335/https:/theicct.org/wp-content/uploads/2022/07/global-aviation-performance-analysis-regional-electric-aircraft-jul22-1.pdf-1.pdf" TargetMode="External"/><Relationship Id="rId2" Type="http://schemas.openxmlformats.org/officeDocument/2006/relationships/hyperlink" Target="https://web.archive.org/web/20220814163335/https:/theicct.org/wp-content/uploads/2022/07/global-aviation-performance-analysis-regional-electric-aircraft-jul22-1.pdf-1.pdf" TargetMode="External"/><Relationship Id="rId1" Type="http://schemas.openxmlformats.org/officeDocument/2006/relationships/hyperlink" Target="https://web.archive.org/web/20220814163335/https:/theicct.org/wp-content/uploads/2022/07/global-aviation-performance-analysis-regional-electric-aircraft-jul22-1.pdf-1.pdf" TargetMode="External"/><Relationship Id="rId5" Type="http://schemas.openxmlformats.org/officeDocument/2006/relationships/hyperlink" Target="https://web.archive.org/web/20220814163335/https:/theicct.org/wp-content/uploads/2022/07/global-aviation-performance-analysis-regional-electric-aircraft-jul22-1.pdf-1.pdf" TargetMode="External"/><Relationship Id="rId4" Type="http://schemas.openxmlformats.org/officeDocument/2006/relationships/hyperlink" Target="https://web.archive.org/web/20220814163335/https:/theicct.org/wp-content/uploads/2022/07/global-aviation-performance-analysis-regional-electric-aircraft-jul22-1.pdf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5F8BE-0696-E04C-8224-C3AB3B0E8A0F}">
  <dimension ref="A1:H8"/>
  <sheetViews>
    <sheetView zoomScale="150" workbookViewId="0">
      <pane ySplit="1" topLeftCell="A2" activePane="bottomLeft" state="frozen"/>
      <selection pane="bottomLeft" activeCell="E10" sqref="E10"/>
    </sheetView>
  </sheetViews>
  <sheetFormatPr baseColWidth="10" defaultRowHeight="16" x14ac:dyDescent="0.2"/>
  <cols>
    <col min="1" max="1" width="19.33203125" bestFit="1" customWidth="1"/>
    <col min="2" max="2" width="8" bestFit="1" customWidth="1"/>
    <col min="3" max="3" width="6.6640625" bestFit="1" customWidth="1"/>
    <col min="4" max="4" width="25.5" bestFit="1" customWidth="1"/>
    <col min="5" max="5" width="18" bestFit="1" customWidth="1"/>
    <col min="6" max="6" width="5.1640625" bestFit="1" customWidth="1"/>
  </cols>
  <sheetData>
    <row r="1" spans="1:8" x14ac:dyDescent="0.2">
      <c r="A1" t="s">
        <v>121</v>
      </c>
      <c r="B1" t="s">
        <v>123</v>
      </c>
      <c r="C1" t="s">
        <v>124</v>
      </c>
      <c r="D1" t="s">
        <v>141</v>
      </c>
      <c r="E1" t="s">
        <v>98</v>
      </c>
      <c r="F1" t="s">
        <v>100</v>
      </c>
      <c r="G1" t="s">
        <v>52</v>
      </c>
      <c r="H1" t="s">
        <v>109</v>
      </c>
    </row>
    <row r="2" spans="1:8" x14ac:dyDescent="0.2">
      <c r="A2" t="s">
        <v>122</v>
      </c>
      <c r="B2">
        <v>1000</v>
      </c>
      <c r="C2" t="s">
        <v>90</v>
      </c>
      <c r="D2" t="s">
        <v>143</v>
      </c>
      <c r="E2" t="s">
        <v>126</v>
      </c>
      <c r="F2">
        <v>2030</v>
      </c>
      <c r="G2" s="2" t="s">
        <v>125</v>
      </c>
      <c r="H2" t="s">
        <v>144</v>
      </c>
    </row>
    <row r="3" spans="1:8" x14ac:dyDescent="0.2">
      <c r="A3" t="s">
        <v>127</v>
      </c>
      <c r="B3">
        <v>280</v>
      </c>
      <c r="C3">
        <v>320</v>
      </c>
      <c r="D3" t="s">
        <v>142</v>
      </c>
      <c r="E3" t="s">
        <v>128</v>
      </c>
      <c r="F3">
        <v>2023</v>
      </c>
      <c r="G3" s="2" t="s">
        <v>131</v>
      </c>
      <c r="H3" t="s">
        <v>129</v>
      </c>
    </row>
    <row r="4" spans="1:8" x14ac:dyDescent="0.2">
      <c r="A4" t="s">
        <v>127</v>
      </c>
      <c r="B4">
        <v>350</v>
      </c>
      <c r="C4" t="s">
        <v>90</v>
      </c>
      <c r="D4" t="s">
        <v>142</v>
      </c>
      <c r="E4" t="s">
        <v>128</v>
      </c>
      <c r="F4">
        <v>2030</v>
      </c>
      <c r="G4" s="2" t="s">
        <v>131</v>
      </c>
      <c r="H4" t="s">
        <v>130</v>
      </c>
    </row>
    <row r="5" spans="1:8" x14ac:dyDescent="0.2">
      <c r="A5" t="s">
        <v>127</v>
      </c>
      <c r="B5">
        <v>405</v>
      </c>
      <c r="C5" t="s">
        <v>90</v>
      </c>
      <c r="D5" t="s">
        <v>142</v>
      </c>
      <c r="E5" t="s">
        <v>128</v>
      </c>
      <c r="F5">
        <v>2023</v>
      </c>
      <c r="G5" s="2" t="s">
        <v>131</v>
      </c>
      <c r="H5" t="s">
        <v>132</v>
      </c>
    </row>
    <row r="6" spans="1:8" x14ac:dyDescent="0.2">
      <c r="A6" t="s">
        <v>133</v>
      </c>
      <c r="B6">
        <v>500</v>
      </c>
      <c r="C6" t="s">
        <v>90</v>
      </c>
      <c r="D6" t="s">
        <v>143</v>
      </c>
      <c r="E6" t="s">
        <v>134</v>
      </c>
      <c r="F6">
        <v>2023</v>
      </c>
      <c r="G6" s="2" t="s">
        <v>135</v>
      </c>
      <c r="H6" t="s">
        <v>136</v>
      </c>
    </row>
    <row r="7" spans="1:8" x14ac:dyDescent="0.2">
      <c r="A7" t="s">
        <v>138</v>
      </c>
      <c r="B7">
        <v>500</v>
      </c>
      <c r="C7" t="s">
        <v>90</v>
      </c>
      <c r="D7" t="s">
        <v>145</v>
      </c>
      <c r="E7" t="s">
        <v>137</v>
      </c>
      <c r="F7">
        <v>2023</v>
      </c>
      <c r="G7" s="2" t="s">
        <v>139</v>
      </c>
    </row>
    <row r="8" spans="1:8" x14ac:dyDescent="0.2">
      <c r="A8" t="s">
        <v>140</v>
      </c>
      <c r="B8">
        <v>350</v>
      </c>
      <c r="C8">
        <v>1000</v>
      </c>
      <c r="D8" t="s">
        <v>142</v>
      </c>
      <c r="E8" t="s">
        <v>128</v>
      </c>
      <c r="F8">
        <v>2030</v>
      </c>
      <c r="G8" s="2" t="s">
        <v>146</v>
      </c>
    </row>
  </sheetData>
  <hyperlinks>
    <hyperlink ref="G2" r:id="rId1" xr:uid="{7F6C327F-E3F9-C847-801F-BD97EE2A06AD}"/>
    <hyperlink ref="G3" r:id="rId2" xr:uid="{BE14865B-4D4A-A64A-B439-30C8798A5A10}"/>
    <hyperlink ref="G4" r:id="rId3" xr:uid="{1BB549C1-AE29-E846-AF57-81A29899D5F5}"/>
    <hyperlink ref="G5" r:id="rId4" xr:uid="{F7EF7F0B-5E77-2E40-8FB8-A5EAF1103C28}"/>
    <hyperlink ref="G6" r:id="rId5" xr:uid="{B5D6E431-7CFC-8644-ACC5-35340D921436}"/>
    <hyperlink ref="G7" r:id="rId6" xr:uid="{36207BE8-33F4-2844-AFB7-DF2315D39AB2}"/>
    <hyperlink ref="G8" r:id="rId7" xr:uid="{020874BD-43CF-7E44-92D5-31843BAC97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0CE0-2479-7E43-807E-3BF76EDF0063}">
  <dimension ref="A1:G7"/>
  <sheetViews>
    <sheetView zoomScale="194" workbookViewId="0">
      <pane ySplit="1" topLeftCell="A2" activePane="bottomLeft" state="frozen"/>
      <selection pane="bottomLeft" activeCell="D15" sqref="D15"/>
    </sheetView>
  </sheetViews>
  <sheetFormatPr baseColWidth="10" defaultRowHeight="16" x14ac:dyDescent="0.2"/>
  <cols>
    <col min="3" max="3" width="18.5" bestFit="1" customWidth="1"/>
    <col min="4" max="4" width="19" bestFit="1" customWidth="1"/>
    <col min="5" max="5" width="17.1640625" bestFit="1" customWidth="1"/>
    <col min="6" max="6" width="17.6640625" bestFit="1" customWidth="1"/>
  </cols>
  <sheetData>
    <row r="1" spans="1:7" x14ac:dyDescent="0.2">
      <c r="A1" t="s">
        <v>47</v>
      </c>
      <c r="B1" t="s">
        <v>100</v>
      </c>
      <c r="C1" t="s">
        <v>49</v>
      </c>
      <c r="D1" t="s">
        <v>50</v>
      </c>
      <c r="E1" t="s">
        <v>60</v>
      </c>
      <c r="F1" t="s">
        <v>61</v>
      </c>
      <c r="G1" t="s">
        <v>52</v>
      </c>
    </row>
    <row r="2" spans="1:7" x14ac:dyDescent="0.2">
      <c r="A2" t="s">
        <v>48</v>
      </c>
      <c r="B2">
        <v>2001</v>
      </c>
      <c r="C2">
        <v>9</v>
      </c>
      <c r="D2">
        <v>43</v>
      </c>
      <c r="E2">
        <v>27</v>
      </c>
      <c r="F2">
        <v>100</v>
      </c>
      <c r="G2" s="2" t="s">
        <v>53</v>
      </c>
    </row>
    <row r="3" spans="1:7" x14ac:dyDescent="0.2">
      <c r="A3" t="s">
        <v>51</v>
      </c>
      <c r="B3">
        <v>2001</v>
      </c>
      <c r="C3">
        <v>26</v>
      </c>
      <c r="D3">
        <v>66</v>
      </c>
      <c r="E3">
        <v>60</v>
      </c>
      <c r="F3">
        <v>190</v>
      </c>
      <c r="G3" s="2" t="s">
        <v>56</v>
      </c>
    </row>
    <row r="4" spans="1:7" x14ac:dyDescent="0.2">
      <c r="A4" t="s">
        <v>54</v>
      </c>
      <c r="B4">
        <v>2001</v>
      </c>
      <c r="C4">
        <v>67</v>
      </c>
      <c r="D4">
        <v>106</v>
      </c>
      <c r="E4">
        <v>60</v>
      </c>
      <c r="F4">
        <v>300</v>
      </c>
      <c r="G4" s="2" t="s">
        <v>57</v>
      </c>
    </row>
    <row r="5" spans="1:7" x14ac:dyDescent="0.2">
      <c r="A5" t="s">
        <v>59</v>
      </c>
      <c r="B5">
        <v>2020</v>
      </c>
      <c r="C5">
        <v>133</v>
      </c>
      <c r="D5">
        <v>250</v>
      </c>
      <c r="E5">
        <v>270</v>
      </c>
      <c r="F5">
        <v>680</v>
      </c>
      <c r="G5" s="2" t="s">
        <v>165</v>
      </c>
    </row>
    <row r="6" spans="1:7" x14ac:dyDescent="0.2">
      <c r="A6" t="s">
        <v>55</v>
      </c>
      <c r="B6">
        <v>2020</v>
      </c>
      <c r="C6">
        <v>180</v>
      </c>
      <c r="D6">
        <v>260</v>
      </c>
      <c r="E6">
        <v>270</v>
      </c>
      <c r="F6">
        <v>580</v>
      </c>
      <c r="G6" s="2" t="s">
        <v>58</v>
      </c>
    </row>
    <row r="7" spans="1:7" x14ac:dyDescent="0.2">
      <c r="A7" t="s">
        <v>160</v>
      </c>
      <c r="B7">
        <v>2020</v>
      </c>
      <c r="C7">
        <v>200</v>
      </c>
      <c r="D7">
        <v>380</v>
      </c>
      <c r="E7">
        <v>225</v>
      </c>
      <c r="F7">
        <v>440</v>
      </c>
      <c r="G7" s="2" t="s">
        <v>165</v>
      </c>
    </row>
  </sheetData>
  <phoneticPr fontId="2" type="noConversion"/>
  <hyperlinks>
    <hyperlink ref="G2" r:id="rId1" xr:uid="{B6C50729-B3FD-FE4F-8622-CC95E0A8A54B}"/>
    <hyperlink ref="G6" r:id="rId2" xr:uid="{21810D50-78C1-1B41-941B-33C1AA6966E3}"/>
    <hyperlink ref="G7" r:id="rId3" xr:uid="{FA4F5075-8149-4848-ABB6-ED6081866FB3}"/>
    <hyperlink ref="G5" r:id="rId4" xr:uid="{62D0F637-FF5D-154C-AF56-575CDBF27A3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2F86-30C6-2246-A264-173C0F9F5AEF}">
  <dimension ref="A1:H6"/>
  <sheetViews>
    <sheetView tabSelected="1" zoomScale="150" zoomScaleNormal="150" workbookViewId="0">
      <pane ySplit="1" topLeftCell="A2" activePane="bottomLeft" state="frozen"/>
      <selection pane="bottomLeft" activeCell="B7" sqref="B7"/>
    </sheetView>
  </sheetViews>
  <sheetFormatPr baseColWidth="10" defaultRowHeight="16" x14ac:dyDescent="0.2"/>
  <cols>
    <col min="1" max="1" width="13.1640625" bestFit="1" customWidth="1"/>
    <col min="3" max="3" width="21.5" bestFit="1" customWidth="1"/>
  </cols>
  <sheetData>
    <row r="1" spans="1:8" x14ac:dyDescent="0.2">
      <c r="A1" t="s">
        <v>141</v>
      </c>
      <c r="B1" t="s">
        <v>98</v>
      </c>
      <c r="C1" t="s">
        <v>164</v>
      </c>
      <c r="D1" t="s">
        <v>99</v>
      </c>
      <c r="E1" t="s">
        <v>150</v>
      </c>
      <c r="F1" t="s">
        <v>151</v>
      </c>
      <c r="G1" t="s">
        <v>152</v>
      </c>
      <c r="H1" t="s">
        <v>157</v>
      </c>
    </row>
    <row r="2" spans="1:8" x14ac:dyDescent="0.2">
      <c r="A2" s="4" t="s">
        <v>147</v>
      </c>
      <c r="B2" s="4" t="s">
        <v>148</v>
      </c>
      <c r="C2">
        <v>3500</v>
      </c>
      <c r="D2" t="s">
        <v>90</v>
      </c>
      <c r="E2" s="2" t="s">
        <v>149</v>
      </c>
      <c r="F2" s="2" t="s">
        <v>153</v>
      </c>
      <c r="G2" s="2" t="s">
        <v>155</v>
      </c>
      <c r="H2" s="2" t="s">
        <v>158</v>
      </c>
    </row>
    <row r="3" spans="1:8" x14ac:dyDescent="0.2">
      <c r="A3" s="4" t="s">
        <v>147</v>
      </c>
      <c r="B3" s="4" t="s">
        <v>156</v>
      </c>
      <c r="C3">
        <v>1000</v>
      </c>
      <c r="D3" t="s">
        <v>90</v>
      </c>
      <c r="E3" s="2" t="s">
        <v>153</v>
      </c>
      <c r="F3" s="2" t="s">
        <v>101</v>
      </c>
      <c r="G3" s="2" t="s">
        <v>159</v>
      </c>
    </row>
    <row r="4" spans="1:8" x14ac:dyDescent="0.2">
      <c r="A4" s="4" t="s">
        <v>160</v>
      </c>
      <c r="B4" s="4" t="s">
        <v>160</v>
      </c>
      <c r="C4">
        <v>800</v>
      </c>
      <c r="D4" t="s">
        <v>90</v>
      </c>
      <c r="E4" s="2" t="s">
        <v>91</v>
      </c>
      <c r="F4" s="2" t="s">
        <v>159</v>
      </c>
      <c r="G4" s="2" t="s">
        <v>158</v>
      </c>
    </row>
    <row r="5" spans="1:8" x14ac:dyDescent="0.2">
      <c r="A5" s="4" t="s">
        <v>59</v>
      </c>
      <c r="B5" s="4" t="s">
        <v>59</v>
      </c>
      <c r="C5">
        <v>500</v>
      </c>
      <c r="D5" t="s">
        <v>90</v>
      </c>
      <c r="E5" s="2" t="s">
        <v>161</v>
      </c>
      <c r="F5" s="2" t="s">
        <v>162</v>
      </c>
      <c r="G5" s="2" t="s">
        <v>154</v>
      </c>
    </row>
    <row r="6" spans="1:8" x14ac:dyDescent="0.2">
      <c r="A6" s="4" t="s">
        <v>163</v>
      </c>
      <c r="B6" s="4" t="s">
        <v>55</v>
      </c>
      <c r="C6">
        <v>600</v>
      </c>
      <c r="D6" t="s">
        <v>90</v>
      </c>
      <c r="E6" s="2" t="s">
        <v>91</v>
      </c>
    </row>
  </sheetData>
  <phoneticPr fontId="2" type="noConversion"/>
  <hyperlinks>
    <hyperlink ref="E2" r:id="rId1" xr:uid="{3E9FE080-816B-0C4E-BC57-230F91691956}"/>
    <hyperlink ref="F2" r:id="rId2" xr:uid="{A2D1D120-987F-EB4A-9AED-8C5F9F561032}"/>
    <hyperlink ref="G2" r:id="rId3" xr:uid="{C1183B88-5980-DA45-BB4A-F0B6935309F2}"/>
    <hyperlink ref="H2" r:id="rId4" xr:uid="{14696ED9-8DA4-854D-9855-9F8511843386}"/>
    <hyperlink ref="E3" r:id="rId5" xr:uid="{1B85C4EF-D939-474C-8429-2670F4191FB7}"/>
    <hyperlink ref="F3" r:id="rId6" xr:uid="{C44CBEE8-A31C-514A-8669-01DC108C2DD4}"/>
    <hyperlink ref="G3" r:id="rId7" xr:uid="{1E367034-281E-4D47-9791-47F3DAAF7661}"/>
    <hyperlink ref="E4" r:id="rId8" xr:uid="{8A5CA531-8191-6F4C-AA05-B6935DDA7D40}"/>
    <hyperlink ref="F4" r:id="rId9" xr:uid="{2BB6BA86-1B13-A24A-907D-D741ECD895BA}"/>
    <hyperlink ref="G4" r:id="rId10" xr:uid="{0340FA30-3F36-CD4E-933B-FEFF4BA638D0}"/>
    <hyperlink ref="E5" r:id="rId11" xr:uid="{2C8B5688-184A-C346-B5F8-6C6CE4C3C0BA}"/>
    <hyperlink ref="F5" r:id="rId12" xr:uid="{80143769-BB8C-BA46-AB1A-C43983B8DC17}"/>
    <hyperlink ref="G5" r:id="rId13" xr:uid="{E618EEE4-A2E5-A946-A703-8613051ADBD9}"/>
    <hyperlink ref="E6" r:id="rId14" xr:uid="{A161F4DF-2675-9245-98AE-1A0CDF17F4B5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6E2B2-A64B-9C42-B08A-A3CABA32DEEA}">
  <dimension ref="A1:F23"/>
  <sheetViews>
    <sheetView zoomScale="117" workbookViewId="0"/>
  </sheetViews>
  <sheetFormatPr baseColWidth="10" defaultRowHeight="16" x14ac:dyDescent="0.2"/>
  <cols>
    <col min="1" max="1" width="20.6640625" bestFit="1" customWidth="1"/>
    <col min="2" max="2" width="6.6640625" bestFit="1" customWidth="1"/>
    <col min="3" max="3" width="6.6640625" customWidth="1"/>
    <col min="4" max="4" width="8.1640625" bestFit="1" customWidth="1"/>
    <col min="5" max="5" width="8.1640625" customWidth="1"/>
    <col min="6" max="6" width="39.6640625" bestFit="1" customWidth="1"/>
  </cols>
  <sheetData>
    <row r="1" spans="1:6" x14ac:dyDescent="0.2">
      <c r="A1" s="1" t="s">
        <v>21</v>
      </c>
      <c r="B1" s="1" t="s">
        <v>42</v>
      </c>
      <c r="C1" s="1" t="s">
        <v>45</v>
      </c>
      <c r="D1" s="1" t="s">
        <v>43</v>
      </c>
      <c r="E1" s="1" t="s">
        <v>46</v>
      </c>
      <c r="F1" s="1" t="s">
        <v>4</v>
      </c>
    </row>
    <row r="2" spans="1:6" x14ac:dyDescent="0.2">
      <c r="A2" t="s">
        <v>22</v>
      </c>
      <c r="B2">
        <v>32.5</v>
      </c>
      <c r="C2">
        <f>B2*277.8</f>
        <v>9028.5</v>
      </c>
      <c r="D2">
        <v>72.400000000000006</v>
      </c>
      <c r="E2">
        <f>D2*277.8</f>
        <v>20112.72</v>
      </c>
      <c r="F2" t="s">
        <v>44</v>
      </c>
    </row>
    <row r="3" spans="1:6" x14ac:dyDescent="0.2">
      <c r="A3" t="s">
        <v>24</v>
      </c>
      <c r="B3">
        <v>24</v>
      </c>
      <c r="C3">
        <f t="shared" ref="C3:C23" si="0">B3*277.8</f>
        <v>6667.2000000000007</v>
      </c>
      <c r="D3">
        <v>20</v>
      </c>
      <c r="E3">
        <f t="shared" ref="E3:E23" si="1">D3*277.8</f>
        <v>5556</v>
      </c>
      <c r="F3" t="s">
        <v>23</v>
      </c>
    </row>
    <row r="4" spans="1:6" x14ac:dyDescent="0.2">
      <c r="A4" t="s">
        <v>25</v>
      </c>
      <c r="B4">
        <v>36.6</v>
      </c>
      <c r="C4">
        <f t="shared" si="0"/>
        <v>10167.480000000001</v>
      </c>
      <c r="D4">
        <v>29.2</v>
      </c>
      <c r="E4">
        <f t="shared" si="1"/>
        <v>8111.76</v>
      </c>
      <c r="F4" t="s">
        <v>23</v>
      </c>
    </row>
    <row r="5" spans="1:6" x14ac:dyDescent="0.2">
      <c r="A5" t="s">
        <v>26</v>
      </c>
      <c r="B5">
        <v>46.2</v>
      </c>
      <c r="C5">
        <f t="shared" si="0"/>
        <v>12834.36</v>
      </c>
      <c r="D5">
        <v>37.299999999999997</v>
      </c>
      <c r="E5">
        <f t="shared" si="1"/>
        <v>10361.94</v>
      </c>
      <c r="F5" t="s">
        <v>23</v>
      </c>
    </row>
    <row r="6" spans="1:6" x14ac:dyDescent="0.2">
      <c r="A6" t="s">
        <v>27</v>
      </c>
      <c r="B6">
        <v>30</v>
      </c>
      <c r="C6">
        <f t="shared" si="0"/>
        <v>8334</v>
      </c>
      <c r="D6">
        <v>24</v>
      </c>
      <c r="E6">
        <f t="shared" si="1"/>
        <v>6667.2000000000007</v>
      </c>
      <c r="F6" t="s">
        <v>23</v>
      </c>
    </row>
    <row r="7" spans="1:6" x14ac:dyDescent="0.2">
      <c r="A7" t="s">
        <v>28</v>
      </c>
      <c r="B7">
        <v>46.4</v>
      </c>
      <c r="C7">
        <f t="shared" si="0"/>
        <v>12889.92</v>
      </c>
      <c r="D7">
        <v>34.200000000000003</v>
      </c>
      <c r="E7">
        <f t="shared" si="1"/>
        <v>9500.760000000002</v>
      </c>
      <c r="F7" t="s">
        <v>23</v>
      </c>
    </row>
    <row r="8" spans="1:6" x14ac:dyDescent="0.2">
      <c r="A8" t="s">
        <v>29</v>
      </c>
      <c r="B8">
        <v>33.1</v>
      </c>
      <c r="C8">
        <f t="shared" si="0"/>
        <v>9195.18</v>
      </c>
      <c r="D8">
        <v>25.65</v>
      </c>
      <c r="E8">
        <f t="shared" si="1"/>
        <v>7125.57</v>
      </c>
      <c r="F8" t="s">
        <v>23</v>
      </c>
    </row>
    <row r="9" spans="1:6" x14ac:dyDescent="0.2">
      <c r="A9" t="s">
        <v>30</v>
      </c>
      <c r="B9">
        <v>15.55</v>
      </c>
      <c r="C9">
        <f t="shared" si="0"/>
        <v>4319.79</v>
      </c>
      <c r="D9">
        <v>23.9</v>
      </c>
      <c r="E9">
        <f t="shared" si="1"/>
        <v>6639.42</v>
      </c>
      <c r="F9" t="s">
        <v>23</v>
      </c>
    </row>
    <row r="10" spans="1:6" x14ac:dyDescent="0.2">
      <c r="A10" t="s">
        <v>31</v>
      </c>
      <c r="B10">
        <v>19.5</v>
      </c>
      <c r="C10">
        <f t="shared" si="0"/>
        <v>5417.1</v>
      </c>
      <c r="D10">
        <v>19.3</v>
      </c>
      <c r="E10">
        <f t="shared" si="1"/>
        <v>5361.54</v>
      </c>
      <c r="F10" t="s">
        <v>23</v>
      </c>
    </row>
    <row r="11" spans="1:6" x14ac:dyDescent="0.2">
      <c r="A11" t="s">
        <v>62</v>
      </c>
      <c r="B11">
        <v>143</v>
      </c>
      <c r="C11">
        <f t="shared" si="0"/>
        <v>39725.4</v>
      </c>
      <c r="D11">
        <v>1.0789999999999999E-2</v>
      </c>
      <c r="E11">
        <f t="shared" si="1"/>
        <v>2.9974620000000001</v>
      </c>
      <c r="F11" t="s">
        <v>23</v>
      </c>
    </row>
    <row r="12" spans="1:6" x14ac:dyDescent="0.2">
      <c r="A12" t="s">
        <v>63</v>
      </c>
      <c r="B12">
        <v>143</v>
      </c>
      <c r="C12">
        <f t="shared" si="0"/>
        <v>39725.4</v>
      </c>
      <c r="D12">
        <v>5.6</v>
      </c>
      <c r="E12">
        <f t="shared" si="1"/>
        <v>1555.68</v>
      </c>
      <c r="F12" t="s">
        <v>23</v>
      </c>
    </row>
    <row r="13" spans="1:6" x14ac:dyDescent="0.2">
      <c r="A13" t="s">
        <v>32</v>
      </c>
      <c r="B13">
        <v>42.8</v>
      </c>
      <c r="C13">
        <f t="shared" si="0"/>
        <v>11889.84</v>
      </c>
      <c r="D13">
        <v>33</v>
      </c>
      <c r="E13">
        <f t="shared" si="1"/>
        <v>9167.4</v>
      </c>
      <c r="F13" t="s">
        <v>23</v>
      </c>
    </row>
    <row r="14" spans="1:6" x14ac:dyDescent="0.2">
      <c r="A14" t="s">
        <v>33</v>
      </c>
      <c r="B14">
        <v>18.600000000000001</v>
      </c>
      <c r="C14">
        <f t="shared" si="0"/>
        <v>5167.0800000000008</v>
      </c>
      <c r="D14">
        <v>11.5</v>
      </c>
      <c r="E14">
        <f t="shared" si="1"/>
        <v>3194.7000000000003</v>
      </c>
      <c r="F14" t="s">
        <v>23</v>
      </c>
    </row>
    <row r="15" spans="1:6" x14ac:dyDescent="0.2">
      <c r="A15" t="s">
        <v>64</v>
      </c>
      <c r="B15">
        <v>143</v>
      </c>
      <c r="C15">
        <f t="shared" si="0"/>
        <v>39725.4</v>
      </c>
      <c r="D15">
        <v>10.1</v>
      </c>
      <c r="E15">
        <f t="shared" si="1"/>
        <v>2805.78</v>
      </c>
      <c r="F15" t="s">
        <v>23</v>
      </c>
    </row>
    <row r="16" spans="1:6" x14ac:dyDescent="0.2">
      <c r="A16" t="s">
        <v>34</v>
      </c>
      <c r="B16">
        <v>53.6</v>
      </c>
      <c r="C16">
        <f t="shared" si="0"/>
        <v>14890.080000000002</v>
      </c>
      <c r="D16">
        <v>22.2</v>
      </c>
      <c r="E16">
        <f t="shared" si="1"/>
        <v>6167.16</v>
      </c>
      <c r="F16" t="s">
        <v>23</v>
      </c>
    </row>
    <row r="17" spans="1:6" x14ac:dyDescent="0.2">
      <c r="A17" t="s">
        <v>35</v>
      </c>
      <c r="B17">
        <v>43.1</v>
      </c>
      <c r="C17">
        <f t="shared" si="0"/>
        <v>11973.18</v>
      </c>
      <c r="D17">
        <v>23</v>
      </c>
      <c r="E17">
        <f t="shared" si="1"/>
        <v>6389.4000000000005</v>
      </c>
      <c r="F17" t="s">
        <v>23</v>
      </c>
    </row>
    <row r="18" spans="1:6" x14ac:dyDescent="0.2">
      <c r="A18" t="s">
        <v>36</v>
      </c>
      <c r="B18">
        <v>65.2</v>
      </c>
      <c r="C18">
        <f t="shared" si="0"/>
        <v>18112.560000000001</v>
      </c>
      <c r="D18">
        <v>43.4</v>
      </c>
      <c r="E18">
        <f t="shared" si="1"/>
        <v>12056.52</v>
      </c>
      <c r="F18" t="s">
        <v>23</v>
      </c>
    </row>
    <row r="19" spans="1:6" x14ac:dyDescent="0.2">
      <c r="A19" t="s">
        <v>37</v>
      </c>
      <c r="B19">
        <v>49.6</v>
      </c>
      <c r="C19">
        <f t="shared" si="0"/>
        <v>13778.880000000001</v>
      </c>
      <c r="D19">
        <v>25.3</v>
      </c>
      <c r="E19">
        <f t="shared" si="1"/>
        <v>7028.34</v>
      </c>
      <c r="F19" t="s">
        <v>23</v>
      </c>
    </row>
    <row r="20" spans="1:6" x14ac:dyDescent="0.2">
      <c r="A20" t="s">
        <v>38</v>
      </c>
      <c r="B20">
        <v>49.1</v>
      </c>
      <c r="C20">
        <f t="shared" si="0"/>
        <v>13639.980000000001</v>
      </c>
      <c r="D20">
        <v>27.7</v>
      </c>
      <c r="E20">
        <f t="shared" si="1"/>
        <v>7695.06</v>
      </c>
      <c r="F20" t="s">
        <v>23</v>
      </c>
    </row>
    <row r="21" spans="1:6" x14ac:dyDescent="0.2">
      <c r="A21" t="s">
        <v>39</v>
      </c>
      <c r="B21">
        <v>19.7</v>
      </c>
      <c r="C21">
        <f t="shared" si="0"/>
        <v>5472.66</v>
      </c>
      <c r="D21">
        <v>15.6</v>
      </c>
      <c r="E21">
        <f t="shared" si="1"/>
        <v>4333.68</v>
      </c>
      <c r="F21" t="s">
        <v>23</v>
      </c>
    </row>
    <row r="22" spans="1:6" x14ac:dyDescent="0.2">
      <c r="A22" t="s">
        <v>40</v>
      </c>
      <c r="B22">
        <v>53.6</v>
      </c>
      <c r="C22">
        <f t="shared" si="0"/>
        <v>14890.080000000002</v>
      </c>
      <c r="D22">
        <v>3.6400000000000002E-2</v>
      </c>
      <c r="E22">
        <f t="shared" si="1"/>
        <v>10.111920000000001</v>
      </c>
      <c r="F22" t="s">
        <v>23</v>
      </c>
    </row>
    <row r="23" spans="1:6" x14ac:dyDescent="0.2">
      <c r="A23" t="s">
        <v>41</v>
      </c>
      <c r="B23">
        <v>53.6</v>
      </c>
      <c r="C23">
        <f t="shared" si="0"/>
        <v>14890.080000000002</v>
      </c>
      <c r="D23">
        <v>9</v>
      </c>
      <c r="E23">
        <f t="shared" si="1"/>
        <v>2500.2000000000003</v>
      </c>
      <c r="F23" t="s">
        <v>23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4D6C8-8DB1-3747-BC7A-0FC1D0980146}">
  <dimension ref="A1:H57"/>
  <sheetViews>
    <sheetView zoomScale="150" workbookViewId="0">
      <selection activeCell="H3" sqref="H3"/>
    </sheetView>
  </sheetViews>
  <sheetFormatPr baseColWidth="10" defaultRowHeight="16" x14ac:dyDescent="0.2"/>
  <cols>
    <col min="1" max="1" width="5.1640625" bestFit="1" customWidth="1"/>
    <col min="2" max="2" width="16" bestFit="1" customWidth="1"/>
    <col min="3" max="3" width="14.6640625" bestFit="1" customWidth="1"/>
    <col min="4" max="4" width="13.5" bestFit="1" customWidth="1"/>
    <col min="5" max="5" width="12.1640625" bestFit="1" customWidth="1"/>
  </cols>
  <sheetData>
    <row r="1" spans="1:7" x14ac:dyDescent="0.2">
      <c r="A1" t="s">
        <v>100</v>
      </c>
      <c r="B1" t="s">
        <v>105</v>
      </c>
      <c r="C1" t="s">
        <v>106</v>
      </c>
      <c r="D1" t="s">
        <v>107</v>
      </c>
      <c r="E1" t="s">
        <v>108</v>
      </c>
      <c r="F1" t="s">
        <v>52</v>
      </c>
      <c r="G1" t="s">
        <v>109</v>
      </c>
    </row>
    <row r="2" spans="1:7" x14ac:dyDescent="0.2">
      <c r="A2">
        <v>1991</v>
      </c>
      <c r="B2">
        <v>80.229383263856406</v>
      </c>
      <c r="C2">
        <v>199.98999775537101</v>
      </c>
      <c r="D2" t="s">
        <v>90</v>
      </c>
      <c r="E2" t="s">
        <v>90</v>
      </c>
      <c r="F2" s="2" t="s">
        <v>104</v>
      </c>
      <c r="G2" t="s">
        <v>118</v>
      </c>
    </row>
    <row r="3" spans="1:7" x14ac:dyDescent="0.2">
      <c r="A3">
        <v>1992</v>
      </c>
      <c r="B3">
        <v>89.972043417269305</v>
      </c>
      <c r="C3">
        <v>209.037645303923</v>
      </c>
      <c r="D3" t="s">
        <v>90</v>
      </c>
      <c r="E3" t="s">
        <v>90</v>
      </c>
      <c r="F3" s="2" t="s">
        <v>104</v>
      </c>
      <c r="G3" t="s">
        <v>118</v>
      </c>
    </row>
    <row r="4" spans="1:7" x14ac:dyDescent="0.2">
      <c r="A4">
        <v>1993</v>
      </c>
      <c r="B4">
        <v>108.200399293397</v>
      </c>
      <c r="C4">
        <v>248.75601675532599</v>
      </c>
      <c r="D4" t="s">
        <v>90</v>
      </c>
      <c r="E4" t="s">
        <v>90</v>
      </c>
      <c r="F4" s="2" t="s">
        <v>104</v>
      </c>
      <c r="G4" t="s">
        <v>118</v>
      </c>
    </row>
    <row r="5" spans="1:7" x14ac:dyDescent="0.2">
      <c r="A5">
        <v>1994</v>
      </c>
      <c r="B5">
        <v>113.060357574942</v>
      </c>
      <c r="C5">
        <v>259.500601934408</v>
      </c>
      <c r="D5" t="s">
        <v>90</v>
      </c>
      <c r="E5" t="s">
        <v>90</v>
      </c>
      <c r="F5" s="2" t="s">
        <v>104</v>
      </c>
      <c r="G5" t="s">
        <v>118</v>
      </c>
    </row>
    <row r="6" spans="1:7" x14ac:dyDescent="0.2">
      <c r="A6">
        <v>1995</v>
      </c>
      <c r="B6">
        <v>114.249341817651</v>
      </c>
      <c r="C6">
        <v>270.630839359942</v>
      </c>
      <c r="D6" t="s">
        <v>90</v>
      </c>
      <c r="E6" t="s">
        <v>90</v>
      </c>
      <c r="F6" s="2" t="s">
        <v>104</v>
      </c>
      <c r="G6" t="s">
        <v>118</v>
      </c>
    </row>
    <row r="7" spans="1:7" x14ac:dyDescent="0.2">
      <c r="A7">
        <v>1996</v>
      </c>
      <c r="B7">
        <v>119.268154368091</v>
      </c>
      <c r="C7">
        <v>280.67505085686702</v>
      </c>
      <c r="D7" t="s">
        <v>90</v>
      </c>
      <c r="E7" t="s">
        <v>90</v>
      </c>
      <c r="F7" s="2" t="s">
        <v>104</v>
      </c>
      <c r="G7" t="s">
        <v>118</v>
      </c>
    </row>
    <row r="8" spans="1:7" x14ac:dyDescent="0.2">
      <c r="A8">
        <v>1997</v>
      </c>
      <c r="B8">
        <v>123.07837163169</v>
      </c>
      <c r="C8">
        <v>290.71490399107</v>
      </c>
      <c r="D8" t="s">
        <v>90</v>
      </c>
      <c r="E8" t="s">
        <v>90</v>
      </c>
      <c r="F8" s="2" t="s">
        <v>104</v>
      </c>
      <c r="G8" t="s">
        <v>118</v>
      </c>
    </row>
    <row r="9" spans="1:7" x14ac:dyDescent="0.2">
      <c r="A9">
        <v>1998</v>
      </c>
      <c r="B9">
        <v>135.10301166510001</v>
      </c>
      <c r="C9">
        <v>320.15306919227601</v>
      </c>
      <c r="D9" t="s">
        <v>90</v>
      </c>
      <c r="E9" t="s">
        <v>90</v>
      </c>
      <c r="F9" s="2" t="s">
        <v>104</v>
      </c>
      <c r="G9" t="s">
        <v>118</v>
      </c>
    </row>
    <row r="10" spans="1:7" x14ac:dyDescent="0.2">
      <c r="A10">
        <v>1999</v>
      </c>
      <c r="B10">
        <v>142.839500655753</v>
      </c>
      <c r="C10">
        <v>342.05346308055101</v>
      </c>
      <c r="D10" t="s">
        <v>90</v>
      </c>
      <c r="E10" t="s">
        <v>90</v>
      </c>
      <c r="F10" s="2" t="s">
        <v>104</v>
      </c>
      <c r="G10" t="s">
        <v>118</v>
      </c>
    </row>
    <row r="11" spans="1:7" x14ac:dyDescent="0.2">
      <c r="A11">
        <v>2000</v>
      </c>
      <c r="B11">
        <v>158.94010331649801</v>
      </c>
      <c r="C11">
        <v>384.13445787682002</v>
      </c>
      <c r="D11" t="s">
        <v>90</v>
      </c>
      <c r="E11" t="s">
        <v>90</v>
      </c>
      <c r="F11" s="2" t="s">
        <v>104</v>
      </c>
      <c r="G11" t="s">
        <v>118</v>
      </c>
    </row>
    <row r="12" spans="1:7" x14ac:dyDescent="0.2">
      <c r="A12">
        <v>2001</v>
      </c>
      <c r="B12">
        <v>171.93302358898799</v>
      </c>
      <c r="C12">
        <v>426.62712370090497</v>
      </c>
      <c r="D12" t="s">
        <v>90</v>
      </c>
      <c r="E12" t="s">
        <v>90</v>
      </c>
      <c r="F12" s="2" t="s">
        <v>104</v>
      </c>
      <c r="G12" t="s">
        <v>118</v>
      </c>
    </row>
    <row r="13" spans="1:7" x14ac:dyDescent="0.2">
      <c r="A13">
        <v>2002</v>
      </c>
      <c r="B13">
        <v>187.674533827511</v>
      </c>
      <c r="C13">
        <v>469.36629553217</v>
      </c>
      <c r="D13" t="s">
        <v>90</v>
      </c>
      <c r="E13" t="s">
        <v>90</v>
      </c>
      <c r="F13" s="2" t="s">
        <v>104</v>
      </c>
      <c r="G13" t="s">
        <v>118</v>
      </c>
    </row>
    <row r="14" spans="1:7" x14ac:dyDescent="0.2">
      <c r="A14">
        <v>2003</v>
      </c>
      <c r="B14">
        <v>191.85733946757901</v>
      </c>
      <c r="C14">
        <v>480.109561663595</v>
      </c>
      <c r="D14" t="s">
        <v>90</v>
      </c>
      <c r="E14" t="s">
        <v>90</v>
      </c>
      <c r="F14" s="2" t="s">
        <v>104</v>
      </c>
      <c r="G14" t="s">
        <v>118</v>
      </c>
    </row>
    <row r="15" spans="1:7" x14ac:dyDescent="0.2">
      <c r="A15">
        <v>2004</v>
      </c>
      <c r="B15">
        <v>201.67198272860199</v>
      </c>
      <c r="C15">
        <v>513.83040478476596</v>
      </c>
      <c r="D15" t="s">
        <v>90</v>
      </c>
      <c r="E15" t="s">
        <v>90</v>
      </c>
      <c r="F15" s="2" t="s">
        <v>104</v>
      </c>
      <c r="G15" t="s">
        <v>118</v>
      </c>
    </row>
    <row r="16" spans="1:7" x14ac:dyDescent="0.2">
      <c r="A16">
        <v>2005</v>
      </c>
      <c r="B16">
        <v>209.74124027688501</v>
      </c>
      <c r="C16">
        <v>519.56483588328604</v>
      </c>
      <c r="D16" t="s">
        <v>90</v>
      </c>
      <c r="E16" t="s">
        <v>90</v>
      </c>
      <c r="F16" s="2" t="s">
        <v>104</v>
      </c>
      <c r="G16" t="s">
        <v>118</v>
      </c>
    </row>
    <row r="17" spans="1:7" x14ac:dyDescent="0.2">
      <c r="A17">
        <v>2006</v>
      </c>
      <c r="B17" t="s">
        <v>90</v>
      </c>
      <c r="C17" t="s">
        <v>90</v>
      </c>
      <c r="D17" t="s">
        <v>90</v>
      </c>
      <c r="E17" t="s">
        <v>90</v>
      </c>
      <c r="F17" t="s">
        <v>90</v>
      </c>
      <c r="G17" t="s">
        <v>118</v>
      </c>
    </row>
    <row r="18" spans="1:7" x14ac:dyDescent="0.2">
      <c r="A18">
        <v>2007</v>
      </c>
      <c r="B18" t="s">
        <v>90</v>
      </c>
      <c r="C18" t="s">
        <v>90</v>
      </c>
      <c r="D18" t="s">
        <v>90</v>
      </c>
      <c r="E18" t="s">
        <v>90</v>
      </c>
      <c r="F18" t="s">
        <v>90</v>
      </c>
      <c r="G18" t="s">
        <v>118</v>
      </c>
    </row>
    <row r="19" spans="1:7" x14ac:dyDescent="0.2">
      <c r="A19">
        <v>2008</v>
      </c>
      <c r="B19">
        <v>227.315692645464</v>
      </c>
      <c r="C19" t="s">
        <v>90</v>
      </c>
      <c r="D19" t="s">
        <v>90</v>
      </c>
      <c r="E19" t="s">
        <v>90</v>
      </c>
      <c r="F19" s="2" t="s">
        <v>103</v>
      </c>
      <c r="G19" t="s">
        <v>118</v>
      </c>
    </row>
    <row r="20" spans="1:7" x14ac:dyDescent="0.2">
      <c r="A20">
        <v>2009</v>
      </c>
      <c r="B20" t="s">
        <v>90</v>
      </c>
      <c r="C20" s="3">
        <v>620.89397099999996</v>
      </c>
      <c r="D20" t="s">
        <v>90</v>
      </c>
      <c r="E20" t="s">
        <v>90</v>
      </c>
      <c r="F20" s="2" t="s">
        <v>103</v>
      </c>
      <c r="G20" t="s">
        <v>118</v>
      </c>
    </row>
    <row r="21" spans="1:7" x14ac:dyDescent="0.2">
      <c r="A21">
        <v>2010</v>
      </c>
      <c r="B21" t="s">
        <v>90</v>
      </c>
      <c r="C21" t="s">
        <v>90</v>
      </c>
      <c r="D21" t="s">
        <v>90</v>
      </c>
      <c r="E21" t="s">
        <v>90</v>
      </c>
      <c r="F21" s="2" t="s">
        <v>117</v>
      </c>
      <c r="G21" t="s">
        <v>118</v>
      </c>
    </row>
    <row r="22" spans="1:7" x14ac:dyDescent="0.2">
      <c r="A22">
        <v>2011</v>
      </c>
      <c r="B22" t="s">
        <v>90</v>
      </c>
      <c r="C22" t="s">
        <v>90</v>
      </c>
      <c r="D22" t="s">
        <v>90</v>
      </c>
      <c r="E22" t="s">
        <v>90</v>
      </c>
      <c r="F22" s="2" t="s">
        <v>117</v>
      </c>
      <c r="G22" t="s">
        <v>118</v>
      </c>
    </row>
    <row r="23" spans="1:7" x14ac:dyDescent="0.2">
      <c r="A23">
        <v>2012</v>
      </c>
      <c r="B23" s="3">
        <v>241.32824500000001</v>
      </c>
      <c r="C23" s="3">
        <v>653.12177499999996</v>
      </c>
      <c r="D23" t="s">
        <v>90</v>
      </c>
      <c r="E23" t="s">
        <v>90</v>
      </c>
      <c r="F23" s="2" t="s">
        <v>117</v>
      </c>
      <c r="G23" t="s">
        <v>118</v>
      </c>
    </row>
    <row r="24" spans="1:7" x14ac:dyDescent="0.2">
      <c r="A24">
        <v>2013</v>
      </c>
      <c r="B24" t="s">
        <v>90</v>
      </c>
      <c r="C24" s="3">
        <v>681.41238299999998</v>
      </c>
      <c r="D24" t="s">
        <v>90</v>
      </c>
      <c r="E24" t="s">
        <v>90</v>
      </c>
      <c r="F24" s="2" t="s">
        <v>117</v>
      </c>
      <c r="G24" t="s">
        <v>118</v>
      </c>
    </row>
    <row r="25" spans="1:7" x14ac:dyDescent="0.2">
      <c r="A25">
        <v>2014</v>
      </c>
      <c r="B25" t="s">
        <v>90</v>
      </c>
      <c r="C25" t="s">
        <v>90</v>
      </c>
      <c r="D25" t="s">
        <v>90</v>
      </c>
      <c r="E25" t="s">
        <v>90</v>
      </c>
      <c r="F25" s="2" t="s">
        <v>117</v>
      </c>
      <c r="G25" t="s">
        <v>118</v>
      </c>
    </row>
    <row r="26" spans="1:7" x14ac:dyDescent="0.2">
      <c r="A26">
        <v>2015</v>
      </c>
      <c r="B26" t="s">
        <v>90</v>
      </c>
      <c r="C26" t="s">
        <v>90</v>
      </c>
      <c r="D26" t="s">
        <v>90</v>
      </c>
      <c r="E26" t="s">
        <v>90</v>
      </c>
      <c r="F26" s="2" t="s">
        <v>117</v>
      </c>
      <c r="G26" t="s">
        <v>118</v>
      </c>
    </row>
    <row r="27" spans="1:7" x14ac:dyDescent="0.2">
      <c r="A27">
        <v>2016</v>
      </c>
      <c r="B27" s="3">
        <v>249.33695900000001</v>
      </c>
      <c r="C27" t="s">
        <v>90</v>
      </c>
      <c r="D27" t="s">
        <v>90</v>
      </c>
      <c r="E27" t="s">
        <v>90</v>
      </c>
      <c r="F27" s="2" t="s">
        <v>117</v>
      </c>
      <c r="G27" t="s">
        <v>118</v>
      </c>
    </row>
    <row r="28" spans="1:7" x14ac:dyDescent="0.2">
      <c r="A28">
        <v>2017</v>
      </c>
      <c r="B28" t="s">
        <v>90</v>
      </c>
      <c r="C28" t="s">
        <v>90</v>
      </c>
      <c r="D28" t="s">
        <v>90</v>
      </c>
      <c r="E28" t="s">
        <v>90</v>
      </c>
      <c r="F28" s="2" t="s">
        <v>117</v>
      </c>
      <c r="G28" t="s">
        <v>118</v>
      </c>
    </row>
    <row r="29" spans="1:7" x14ac:dyDescent="0.2">
      <c r="A29">
        <v>2018</v>
      </c>
      <c r="B29" t="s">
        <v>90</v>
      </c>
      <c r="C29">
        <v>731.05464399700304</v>
      </c>
      <c r="D29" t="s">
        <v>90</v>
      </c>
      <c r="E29" t="s">
        <v>90</v>
      </c>
      <c r="F29" s="2" t="s">
        <v>117</v>
      </c>
      <c r="G29" t="s">
        <v>118</v>
      </c>
    </row>
    <row r="30" spans="1:7" x14ac:dyDescent="0.2">
      <c r="A30">
        <v>2019</v>
      </c>
      <c r="B30">
        <v>279.05631324271701</v>
      </c>
      <c r="C30" t="s">
        <v>90</v>
      </c>
      <c r="D30" t="s">
        <v>90</v>
      </c>
      <c r="E30" t="s">
        <v>90</v>
      </c>
      <c r="F30" s="2" t="s">
        <v>117</v>
      </c>
      <c r="G30" t="s">
        <v>118</v>
      </c>
    </row>
    <row r="31" spans="1:7" x14ac:dyDescent="0.2">
      <c r="A31">
        <v>2020</v>
      </c>
      <c r="B31">
        <v>300.106653191833</v>
      </c>
      <c r="C31">
        <v>801.862817082177</v>
      </c>
      <c r="D31" t="s">
        <v>90</v>
      </c>
      <c r="E31" t="s">
        <v>90</v>
      </c>
      <c r="F31" s="2" t="s">
        <v>117</v>
      </c>
      <c r="G31" t="s">
        <v>118</v>
      </c>
    </row>
    <row r="32" spans="1:7" x14ac:dyDescent="0.2">
      <c r="A32">
        <v>2021</v>
      </c>
      <c r="B32" t="s">
        <v>90</v>
      </c>
      <c r="C32" t="s">
        <v>90</v>
      </c>
      <c r="D32" t="s">
        <v>90</v>
      </c>
      <c r="E32" t="s">
        <v>90</v>
      </c>
      <c r="F32" s="2" t="s">
        <v>117</v>
      </c>
      <c r="G32" t="s">
        <v>118</v>
      </c>
    </row>
    <row r="33" spans="1:7" x14ac:dyDescent="0.2">
      <c r="A33">
        <v>2022</v>
      </c>
      <c r="B33" t="s">
        <v>90</v>
      </c>
      <c r="C33" t="s">
        <v>90</v>
      </c>
      <c r="D33" t="s">
        <v>90</v>
      </c>
      <c r="E33" t="s">
        <v>90</v>
      </c>
      <c r="F33" s="2" t="s">
        <v>117</v>
      </c>
      <c r="G33" t="s">
        <v>118</v>
      </c>
    </row>
    <row r="34" spans="1:7" x14ac:dyDescent="0.2">
      <c r="A34">
        <v>2025</v>
      </c>
      <c r="B34" t="s">
        <v>90</v>
      </c>
      <c r="C34" t="s">
        <v>90</v>
      </c>
      <c r="D34">
        <v>399.756314944439</v>
      </c>
      <c r="E34">
        <v>1000.72863954068</v>
      </c>
      <c r="F34" s="2" t="s">
        <v>117</v>
      </c>
      <c r="G34" t="s">
        <v>118</v>
      </c>
    </row>
    <row r="35" spans="1:7" x14ac:dyDescent="0.2">
      <c r="A35">
        <v>2030</v>
      </c>
      <c r="B35" t="s">
        <v>90</v>
      </c>
      <c r="C35" t="s">
        <v>90</v>
      </c>
      <c r="D35">
        <v>499.966332979095</v>
      </c>
      <c r="E35">
        <v>1202.24066195928</v>
      </c>
      <c r="F35" s="2" t="s">
        <v>117</v>
      </c>
      <c r="G35" t="s">
        <v>118</v>
      </c>
    </row>
    <row r="55" spans="8:8" x14ac:dyDescent="0.2">
      <c r="H55" t="s">
        <v>102</v>
      </c>
    </row>
    <row r="57" spans="8:8" x14ac:dyDescent="0.2">
      <c r="H57" s="2"/>
    </row>
  </sheetData>
  <phoneticPr fontId="2" type="noConversion"/>
  <hyperlinks>
    <hyperlink ref="F16" r:id="rId1" xr:uid="{8BDA94E8-7D81-D34E-82C7-6B3D0C46F2BC}"/>
    <hyperlink ref="F14" r:id="rId2" xr:uid="{5DF7C79A-1C57-F040-AD99-CF2ECBF7823D}"/>
    <hyperlink ref="F19" r:id="rId3" xr:uid="{6D2FD07C-7366-054A-8111-9DEA30B9DD7B}"/>
    <hyperlink ref="F20" r:id="rId4" xr:uid="{55AEA9A0-4519-9447-AE11-2C483D2AD125}"/>
    <hyperlink ref="F21" r:id="rId5" display="https://doi.org/10.1016/j.ensm.2019.12.024 " xr:uid="{338EB191-4627-854B-8D3B-FF590AF0DFF2}"/>
    <hyperlink ref="F23" r:id="rId6" display="https://doi.org/10.1016/j.ensm.2019.12.024 " xr:uid="{76B51A1F-6D13-E144-B8CB-CE0DE339F631}"/>
    <hyperlink ref="F25" r:id="rId7" display="https://doi.org/10.1016/j.ensm.2019.12.024 " xr:uid="{C3F33A4E-DBDD-E64F-A476-523932032191}"/>
    <hyperlink ref="F27" r:id="rId8" display="https://doi.org/10.1016/j.ensm.2019.12.024 " xr:uid="{3600CF1B-36EA-A347-B56C-DCF7411C35F6}"/>
    <hyperlink ref="F29" r:id="rId9" display="https://doi.org/10.1016/j.ensm.2019.12.024 " xr:uid="{6D08A67B-A362-2349-ACDF-DD6FA5CB8A94}"/>
    <hyperlink ref="F31" r:id="rId10" display="https://doi.org/10.1016/j.ensm.2019.12.024 " xr:uid="{58504F4C-D892-3944-BF5A-9D9DC7893351}"/>
    <hyperlink ref="F33" r:id="rId11" display="https://doi.org/10.1016/j.ensm.2019.12.024 " xr:uid="{AA446822-D019-4445-A381-81DF2F032202}"/>
    <hyperlink ref="F35" r:id="rId12" display="https://doi.org/10.1016/j.ensm.2019.12.024 " xr:uid="{BDD1F34A-F443-2041-AF26-1F6E68DFED6D}"/>
    <hyperlink ref="F22" r:id="rId13" display="https://doi.org/10.1016/j.ensm.2019.12.024 " xr:uid="{136E2B05-8259-7243-A9A6-9D0DC4929BDA}"/>
    <hyperlink ref="F24" r:id="rId14" display="https://doi.org/10.1016/j.ensm.2019.12.024 " xr:uid="{09517988-1937-8E40-9FAE-CB63772886E3}"/>
    <hyperlink ref="F26" r:id="rId15" display="https://doi.org/10.1016/j.ensm.2019.12.024 " xr:uid="{5695BBDD-7F15-A949-B651-B5E4CACE05B9}"/>
    <hyperlink ref="F28" r:id="rId16" display="https://doi.org/10.1016/j.ensm.2019.12.024 " xr:uid="{5D8F09C4-FE38-4D48-B2D1-45F132941FD5}"/>
    <hyperlink ref="F30" r:id="rId17" display="https://doi.org/10.1016/j.ensm.2019.12.024 " xr:uid="{D3AAA147-4E95-C84E-8873-191ED5D2BF94}"/>
    <hyperlink ref="F32" r:id="rId18" display="https://doi.org/10.1016/j.ensm.2019.12.024 " xr:uid="{66166CF4-427A-E14A-8938-BC0D401E2F47}"/>
    <hyperlink ref="F34" r:id="rId19" display="https://doi.org/10.1016/j.ensm.2019.12.024 " xr:uid="{D3069F5D-3BFA-2142-8FD3-6AE819A81908}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756C-0615-A540-9FE1-321BA5D15B7B}">
  <dimension ref="A1:F5"/>
  <sheetViews>
    <sheetView zoomScale="157" workbookViewId="0">
      <selection activeCell="E20" sqref="E20"/>
    </sheetView>
  </sheetViews>
  <sheetFormatPr baseColWidth="10" defaultRowHeight="16" x14ac:dyDescent="0.2"/>
  <cols>
    <col min="1" max="1" width="45.1640625" bestFit="1" customWidth="1"/>
    <col min="2" max="2" width="13.83203125" bestFit="1" customWidth="1"/>
    <col min="3" max="3" width="11" bestFit="1" customWidth="1"/>
    <col min="4" max="4" width="10" bestFit="1" customWidth="1"/>
    <col min="5" max="5" width="80.6640625" bestFit="1" customWidth="1"/>
    <col min="6" max="6" width="48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24.8</v>
      </c>
      <c r="C2">
        <v>140</v>
      </c>
      <c r="D2" t="s">
        <v>7</v>
      </c>
      <c r="E2" t="s">
        <v>8</v>
      </c>
    </row>
    <row r="3" spans="1:6" x14ac:dyDescent="0.2">
      <c r="A3" t="s">
        <v>9</v>
      </c>
      <c r="B3">
        <v>85</v>
      </c>
      <c r="C3" t="s">
        <v>7</v>
      </c>
      <c r="D3" t="s">
        <v>7</v>
      </c>
      <c r="E3" t="s">
        <v>7</v>
      </c>
      <c r="F3" t="s">
        <v>10</v>
      </c>
    </row>
    <row r="4" spans="1:6" x14ac:dyDescent="0.2">
      <c r="A4" t="s">
        <v>11</v>
      </c>
      <c r="B4">
        <v>200</v>
      </c>
      <c r="C4" t="s">
        <v>7</v>
      </c>
      <c r="D4" t="s">
        <v>7</v>
      </c>
      <c r="E4" t="s">
        <v>7</v>
      </c>
    </row>
    <row r="5" spans="1:6" x14ac:dyDescent="0.2">
      <c r="A5" t="s">
        <v>12</v>
      </c>
      <c r="B5">
        <v>92</v>
      </c>
      <c r="C5" t="s">
        <v>7</v>
      </c>
      <c r="D5" t="s">
        <v>7</v>
      </c>
      <c r="E5" t="s">
        <v>7</v>
      </c>
      <c r="F5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797F-A70C-634C-87CC-6949F5EDCE04}">
  <dimension ref="A1:N12"/>
  <sheetViews>
    <sheetView zoomScale="161" workbookViewId="0">
      <selection activeCell="E8" sqref="E8"/>
    </sheetView>
  </sheetViews>
  <sheetFormatPr baseColWidth="10" defaultRowHeight="16" x14ac:dyDescent="0.2"/>
  <cols>
    <col min="1" max="13" width="10.83203125" customWidth="1"/>
  </cols>
  <sheetData>
    <row r="1" spans="1:14" x14ac:dyDescent="0.2">
      <c r="A1" t="s">
        <v>14</v>
      </c>
      <c r="B1" t="s">
        <v>79</v>
      </c>
      <c r="C1" t="s">
        <v>119</v>
      </c>
      <c r="D1" t="s">
        <v>110</v>
      </c>
      <c r="E1" t="s">
        <v>111</v>
      </c>
      <c r="F1" t="s">
        <v>112</v>
      </c>
      <c r="G1" t="s">
        <v>114</v>
      </c>
      <c r="H1" t="s">
        <v>115</v>
      </c>
      <c r="I1" t="s">
        <v>113</v>
      </c>
      <c r="J1" t="s">
        <v>15</v>
      </c>
      <c r="K1" t="s">
        <v>81</v>
      </c>
      <c r="L1" t="s">
        <v>82</v>
      </c>
      <c r="M1" t="s">
        <v>4</v>
      </c>
      <c r="N1" t="s">
        <v>109</v>
      </c>
    </row>
    <row r="2" spans="1:14" x14ac:dyDescent="0.2">
      <c r="A2" t="s">
        <v>96</v>
      </c>
      <c r="B2" t="s">
        <v>95</v>
      </c>
      <c r="C2" t="s">
        <v>118</v>
      </c>
      <c r="D2">
        <v>300</v>
      </c>
      <c r="E2">
        <v>400</v>
      </c>
      <c r="F2">
        <f>(D2+E2)/2</f>
        <v>350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  <c r="L2" t="s">
        <v>90</v>
      </c>
      <c r="M2" s="2" t="s">
        <v>17</v>
      </c>
      <c r="N2" t="s">
        <v>120</v>
      </c>
    </row>
    <row r="3" spans="1:14" x14ac:dyDescent="0.2">
      <c r="A3" t="s">
        <v>18</v>
      </c>
      <c r="B3" t="s">
        <v>95</v>
      </c>
      <c r="C3" t="s">
        <v>118</v>
      </c>
      <c r="D3">
        <v>1200</v>
      </c>
      <c r="E3">
        <v>1800</v>
      </c>
      <c r="F3">
        <f>(D3+E3)/2</f>
        <v>1500</v>
      </c>
      <c r="G3" t="s">
        <v>90</v>
      </c>
      <c r="H3" t="s">
        <v>90</v>
      </c>
      <c r="I3" t="s">
        <v>90</v>
      </c>
      <c r="J3" t="s">
        <v>90</v>
      </c>
      <c r="K3" t="s">
        <v>90</v>
      </c>
      <c r="L3" t="s">
        <v>90</v>
      </c>
      <c r="M3" s="2" t="s">
        <v>17</v>
      </c>
      <c r="N3" t="s">
        <v>120</v>
      </c>
    </row>
    <row r="4" spans="1:14" x14ac:dyDescent="0.2">
      <c r="A4" t="s">
        <v>16</v>
      </c>
      <c r="B4" t="s">
        <v>95</v>
      </c>
      <c r="C4" t="s">
        <v>118</v>
      </c>
      <c r="D4">
        <v>1800</v>
      </c>
      <c r="E4">
        <v>2500</v>
      </c>
      <c r="F4">
        <f>(D4+E4)/2</f>
        <v>2150</v>
      </c>
      <c r="G4" t="s">
        <v>90</v>
      </c>
      <c r="H4" t="s">
        <v>90</v>
      </c>
      <c r="I4" t="s">
        <v>90</v>
      </c>
      <c r="J4" t="s">
        <v>90</v>
      </c>
      <c r="K4" t="s">
        <v>90</v>
      </c>
      <c r="L4" t="s">
        <v>97</v>
      </c>
      <c r="M4" s="2" t="s">
        <v>17</v>
      </c>
      <c r="N4" t="s">
        <v>120</v>
      </c>
    </row>
    <row r="5" spans="1:14" x14ac:dyDescent="0.2">
      <c r="A5" t="s">
        <v>18</v>
      </c>
      <c r="B5" t="s">
        <v>78</v>
      </c>
      <c r="D5" t="s">
        <v>90</v>
      </c>
      <c r="E5" t="s">
        <v>90</v>
      </c>
      <c r="F5">
        <v>650</v>
      </c>
      <c r="G5" t="s">
        <v>90</v>
      </c>
      <c r="H5" t="s">
        <v>90</v>
      </c>
      <c r="I5">
        <v>330</v>
      </c>
      <c r="K5">
        <f>450*0.5398</f>
        <v>242.90999999999997</v>
      </c>
      <c r="L5">
        <v>19</v>
      </c>
      <c r="M5" s="2" t="s">
        <v>94</v>
      </c>
    </row>
    <row r="6" spans="1:14" x14ac:dyDescent="0.2">
      <c r="A6" t="s">
        <v>16</v>
      </c>
      <c r="B6" t="s">
        <v>78</v>
      </c>
      <c r="D6" t="s">
        <v>90</v>
      </c>
      <c r="E6" t="s">
        <v>90</v>
      </c>
      <c r="F6">
        <v>1500</v>
      </c>
      <c r="G6" t="s">
        <v>90</v>
      </c>
      <c r="H6" t="s">
        <v>90</v>
      </c>
      <c r="I6">
        <v>860</v>
      </c>
      <c r="K6">
        <f>1500*0.5398</f>
        <v>809.69999999999993</v>
      </c>
      <c r="L6">
        <v>104</v>
      </c>
      <c r="M6" s="2" t="s">
        <v>94</v>
      </c>
    </row>
    <row r="7" spans="1:14" x14ac:dyDescent="0.2">
      <c r="A7" t="s">
        <v>19</v>
      </c>
      <c r="B7" t="s">
        <v>78</v>
      </c>
      <c r="D7" t="s">
        <v>90</v>
      </c>
      <c r="E7" t="s">
        <v>90</v>
      </c>
      <c r="F7">
        <v>2300</v>
      </c>
      <c r="G7" t="s">
        <v>90</v>
      </c>
      <c r="H7" t="s">
        <v>90</v>
      </c>
      <c r="I7">
        <v>1800</v>
      </c>
      <c r="K7">
        <f>3000*0.5398</f>
        <v>1619.3999999999999</v>
      </c>
      <c r="L7">
        <v>191</v>
      </c>
      <c r="M7" s="2" t="s">
        <v>94</v>
      </c>
    </row>
    <row r="8" spans="1:14" x14ac:dyDescent="0.2">
      <c r="A8" t="s">
        <v>20</v>
      </c>
      <c r="B8" t="s">
        <v>78</v>
      </c>
      <c r="D8" t="s">
        <v>90</v>
      </c>
      <c r="E8" t="s">
        <v>90</v>
      </c>
      <c r="F8">
        <v>5100</v>
      </c>
      <c r="G8" t="s">
        <v>90</v>
      </c>
      <c r="H8" t="s">
        <v>90</v>
      </c>
      <c r="I8">
        <v>3600</v>
      </c>
      <c r="K8">
        <f>8800*0.5398</f>
        <v>4750.24</v>
      </c>
      <c r="L8">
        <v>375</v>
      </c>
      <c r="M8" s="2" t="s">
        <v>94</v>
      </c>
    </row>
    <row r="9" spans="1:14" x14ac:dyDescent="0.2">
      <c r="A9" t="s">
        <v>16</v>
      </c>
      <c r="B9" t="s">
        <v>80</v>
      </c>
      <c r="D9" t="s">
        <v>90</v>
      </c>
      <c r="E9" t="s">
        <v>90</v>
      </c>
      <c r="F9">
        <v>600</v>
      </c>
      <c r="G9" t="s">
        <v>90</v>
      </c>
      <c r="H9" t="s">
        <v>90</v>
      </c>
      <c r="I9" t="s">
        <v>90</v>
      </c>
      <c r="J9" t="s">
        <v>90</v>
      </c>
      <c r="K9">
        <v>500</v>
      </c>
      <c r="L9" t="s">
        <v>86</v>
      </c>
      <c r="M9" s="2" t="s">
        <v>83</v>
      </c>
      <c r="N9" t="s">
        <v>116</v>
      </c>
    </row>
    <row r="10" spans="1:14" x14ac:dyDescent="0.2">
      <c r="A10" t="s">
        <v>19</v>
      </c>
      <c r="B10" t="s">
        <v>80</v>
      </c>
      <c r="D10" t="s">
        <v>90</v>
      </c>
      <c r="E10" t="s">
        <v>90</v>
      </c>
      <c r="F10">
        <v>820</v>
      </c>
      <c r="G10" t="s">
        <v>90</v>
      </c>
      <c r="H10" t="s">
        <v>90</v>
      </c>
      <c r="I10" t="s">
        <v>90</v>
      </c>
      <c r="J10" t="s">
        <v>90</v>
      </c>
      <c r="K10">
        <v>1000</v>
      </c>
      <c r="L10" t="s">
        <v>89</v>
      </c>
      <c r="M10" s="2" t="s">
        <v>84</v>
      </c>
      <c r="N10" t="s">
        <v>116</v>
      </c>
    </row>
    <row r="11" spans="1:14" x14ac:dyDescent="0.2">
      <c r="A11" t="s">
        <v>20</v>
      </c>
      <c r="B11" t="s">
        <v>80</v>
      </c>
      <c r="D11" t="s">
        <v>90</v>
      </c>
      <c r="E11" t="s">
        <v>90</v>
      </c>
      <c r="F11">
        <v>1280</v>
      </c>
      <c r="G11" t="s">
        <v>90</v>
      </c>
      <c r="H11" t="s">
        <v>90</v>
      </c>
      <c r="I11" t="s">
        <v>90</v>
      </c>
      <c r="J11" t="s">
        <v>90</v>
      </c>
      <c r="K11" t="s">
        <v>88</v>
      </c>
      <c r="L11" t="s">
        <v>87</v>
      </c>
      <c r="M11" s="2" t="s">
        <v>85</v>
      </c>
      <c r="N11" t="s">
        <v>116</v>
      </c>
    </row>
    <row r="12" spans="1:14" x14ac:dyDescent="0.2">
      <c r="A12" t="s">
        <v>19</v>
      </c>
      <c r="B12" t="s">
        <v>92</v>
      </c>
      <c r="D12" t="s">
        <v>90</v>
      </c>
      <c r="E12" t="s">
        <v>90</v>
      </c>
      <c r="F12">
        <v>800</v>
      </c>
      <c r="G12" t="s">
        <v>90</v>
      </c>
      <c r="H12" t="s">
        <v>90</v>
      </c>
      <c r="I12" t="s">
        <v>90</v>
      </c>
      <c r="J12" t="s">
        <v>90</v>
      </c>
      <c r="K12" t="s">
        <v>93</v>
      </c>
      <c r="L12">
        <v>180</v>
      </c>
      <c r="M12" s="2" t="s">
        <v>91</v>
      </c>
      <c r="N12" t="s">
        <v>116</v>
      </c>
    </row>
  </sheetData>
  <phoneticPr fontId="2" type="noConversion"/>
  <hyperlinks>
    <hyperlink ref="M12" r:id="rId1" xr:uid="{389B853C-52F6-524F-BC3C-2791384A1A08}"/>
    <hyperlink ref="M9" r:id="rId2" xr:uid="{01FA233F-0C6B-D040-8335-E9BE9785A541}"/>
  </hyperlink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74511-5D70-DF41-8E76-21400F73FA0F}">
  <dimension ref="A1:M32"/>
  <sheetViews>
    <sheetView zoomScale="135" workbookViewId="0">
      <selection activeCell="E34" sqref="E34"/>
    </sheetView>
  </sheetViews>
  <sheetFormatPr baseColWidth="10" defaultRowHeight="16" x14ac:dyDescent="0.2"/>
  <sheetData>
    <row r="1" spans="1:13" x14ac:dyDescent="0.2">
      <c r="A1" t="s">
        <v>69</v>
      </c>
      <c r="B1" t="s">
        <v>65</v>
      </c>
      <c r="C1" t="s">
        <v>70</v>
      </c>
      <c r="D1" t="s">
        <v>66</v>
      </c>
      <c r="E1" s="3" t="s">
        <v>71</v>
      </c>
      <c r="F1" t="s">
        <v>67</v>
      </c>
      <c r="G1" t="s">
        <v>72</v>
      </c>
      <c r="H1" t="s">
        <v>73</v>
      </c>
      <c r="I1" t="s">
        <v>74</v>
      </c>
      <c r="J1" t="s">
        <v>75</v>
      </c>
      <c r="K1" s="3" t="s">
        <v>76</v>
      </c>
      <c r="L1" t="s">
        <v>77</v>
      </c>
      <c r="M1" t="s">
        <v>52</v>
      </c>
    </row>
    <row r="2" spans="1:13" x14ac:dyDescent="0.2">
      <c r="A2">
        <v>0</v>
      </c>
      <c r="B2">
        <v>0</v>
      </c>
      <c r="C2">
        <v>0</v>
      </c>
      <c r="D2">
        <v>0</v>
      </c>
      <c r="E2" s="3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2" t="s">
        <v>68</v>
      </c>
    </row>
    <row r="3" spans="1:13" x14ac:dyDescent="0.2">
      <c r="A3">
        <v>10</v>
      </c>
      <c r="B3">
        <v>0</v>
      </c>
      <c r="C3">
        <v>10</v>
      </c>
      <c r="D3">
        <v>0</v>
      </c>
      <c r="E3" s="3">
        <v>10</v>
      </c>
      <c r="F3">
        <v>0</v>
      </c>
      <c r="G3">
        <v>10</v>
      </c>
      <c r="H3">
        <v>0</v>
      </c>
      <c r="I3">
        <v>10</v>
      </c>
      <c r="J3">
        <v>0</v>
      </c>
      <c r="K3">
        <v>10</v>
      </c>
      <c r="L3">
        <v>0</v>
      </c>
      <c r="M3" s="2" t="s">
        <v>68</v>
      </c>
    </row>
    <row r="4" spans="1:13" x14ac:dyDescent="0.2">
      <c r="A4">
        <v>128.671496858371</v>
      </c>
      <c r="B4">
        <v>0</v>
      </c>
      <c r="C4">
        <v>137.115563839701</v>
      </c>
      <c r="D4">
        <v>0.30221468458560702</v>
      </c>
      <c r="E4">
        <v>22.517511950214899</v>
      </c>
      <c r="F4">
        <v>0</v>
      </c>
      <c r="G4" s="3">
        <v>330.91573219493102</v>
      </c>
      <c r="H4">
        <v>0</v>
      </c>
      <c r="I4">
        <v>211.492499173255</v>
      </c>
      <c r="J4">
        <v>0</v>
      </c>
      <c r="K4">
        <v>30.5482067161713</v>
      </c>
      <c r="L4">
        <v>0</v>
      </c>
      <c r="M4" s="2" t="s">
        <v>68</v>
      </c>
    </row>
    <row r="5" spans="1:13" x14ac:dyDescent="0.2">
      <c r="A5">
        <v>190.19255629377901</v>
      </c>
      <c r="B5">
        <v>0</v>
      </c>
      <c r="C5">
        <v>198.63662327511</v>
      </c>
      <c r="D5">
        <v>1.79881354081213</v>
      </c>
      <c r="E5">
        <v>71.9756185551513</v>
      </c>
      <c r="F5">
        <v>0</v>
      </c>
      <c r="G5" s="3">
        <v>392.43679163034</v>
      </c>
      <c r="H5">
        <v>7.75973103794598E-2</v>
      </c>
      <c r="I5">
        <v>273.01355860866403</v>
      </c>
      <c r="J5">
        <v>0.20231179729054799</v>
      </c>
      <c r="K5">
        <v>92.069266151579995</v>
      </c>
      <c r="L5">
        <v>0</v>
      </c>
      <c r="M5" s="2" t="s">
        <v>68</v>
      </c>
    </row>
    <row r="6" spans="1:13" x14ac:dyDescent="0.2">
      <c r="A6">
        <v>251.71361572918801</v>
      </c>
      <c r="B6">
        <v>0.52216145800666403</v>
      </c>
      <c r="C6">
        <v>249.90417280461699</v>
      </c>
      <c r="D6">
        <v>8.4710765352582609</v>
      </c>
      <c r="E6">
        <v>131.04838709677401</v>
      </c>
      <c r="F6">
        <v>3.3185840707964598</v>
      </c>
      <c r="G6">
        <v>455.64516129032199</v>
      </c>
      <c r="H6">
        <v>1.1037527593819101</v>
      </c>
      <c r="I6">
        <v>334.534618044073</v>
      </c>
      <c r="J6">
        <v>2.9035772470346402</v>
      </c>
      <c r="K6">
        <v>153.590325586988</v>
      </c>
      <c r="L6">
        <v>0</v>
      </c>
      <c r="M6" s="2" t="s">
        <v>68</v>
      </c>
    </row>
    <row r="7" spans="1:13" x14ac:dyDescent="0.2">
      <c r="A7">
        <v>313.23467516459698</v>
      </c>
      <c r="B7">
        <v>3.4627056017226301</v>
      </c>
      <c r="C7">
        <v>287.90247422060497</v>
      </c>
      <c r="D7">
        <v>15.0892179416481</v>
      </c>
      <c r="E7">
        <v>169.68553648197701</v>
      </c>
      <c r="F7">
        <v>7.8418093218215397</v>
      </c>
      <c r="G7">
        <v>502.01612903225799</v>
      </c>
      <c r="H7">
        <v>1.98675496688743</v>
      </c>
      <c r="I7">
        <v>391.23049634729199</v>
      </c>
      <c r="J7">
        <v>7.1468894238242697</v>
      </c>
      <c r="K7">
        <v>215.111385022397</v>
      </c>
      <c r="L7">
        <v>0.34543883898429301</v>
      </c>
      <c r="M7" s="2" t="s">
        <v>68</v>
      </c>
    </row>
    <row r="8" spans="1:13" x14ac:dyDescent="0.2">
      <c r="A8">
        <v>374.75573460000601</v>
      </c>
      <c r="B8">
        <v>9.1024401414104794</v>
      </c>
      <c r="C8">
        <v>317.45670865526199</v>
      </c>
      <c r="D8">
        <v>21.889726925582899</v>
      </c>
      <c r="E8">
        <v>205.27124733187</v>
      </c>
      <c r="F8">
        <v>12.9082714084239</v>
      </c>
      <c r="G8">
        <v>602.822580645161</v>
      </c>
      <c r="H8">
        <v>7.7262693156733002</v>
      </c>
      <c r="I8">
        <v>431.64138832937499</v>
      </c>
      <c r="J8">
        <v>13.1428356879373</v>
      </c>
      <c r="K8">
        <v>273.01355860866403</v>
      </c>
      <c r="L8">
        <v>3.9697386772061298</v>
      </c>
      <c r="M8" s="2" t="s">
        <v>68</v>
      </c>
    </row>
    <row r="9" spans="1:13" x14ac:dyDescent="0.2">
      <c r="A9">
        <v>432.657908186273</v>
      </c>
      <c r="B9">
        <v>15.3880444374799</v>
      </c>
      <c r="C9">
        <v>341.58261431620701</v>
      </c>
      <c r="D9">
        <v>28.634091827561399</v>
      </c>
      <c r="E9">
        <v>226.98456242672</v>
      </c>
      <c r="F9">
        <v>18.957682125213399</v>
      </c>
      <c r="G9">
        <v>636.71158644740399</v>
      </c>
      <c r="H9">
        <v>11.7532438810128</v>
      </c>
      <c r="I9">
        <v>461.19562276403201</v>
      </c>
      <c r="J9">
        <v>18.575066502903901</v>
      </c>
      <c r="K9">
        <v>314.63074587379299</v>
      </c>
      <c r="L9">
        <v>10.7708987818602</v>
      </c>
      <c r="M9" s="2" t="s">
        <v>68</v>
      </c>
    </row>
    <row r="10" spans="1:13" x14ac:dyDescent="0.2">
      <c r="A10">
        <v>484.52860535730298</v>
      </c>
      <c r="B10">
        <v>21.924757136543601</v>
      </c>
      <c r="C10">
        <v>365.70851997715101</v>
      </c>
      <c r="D10">
        <v>35.371838118252498</v>
      </c>
      <c r="E10">
        <v>245.68213931395201</v>
      </c>
      <c r="F10">
        <v>24.477603939001501</v>
      </c>
      <c r="G10">
        <v>693.40746475062303</v>
      </c>
      <c r="H10">
        <v>18.350185923683899</v>
      </c>
      <c r="I10">
        <v>490.74985719868903</v>
      </c>
      <c r="J10">
        <v>24.000913450559501</v>
      </c>
      <c r="K10">
        <v>342.97868502540302</v>
      </c>
      <c r="L10">
        <v>17.7213702080407</v>
      </c>
      <c r="M10" s="2" t="s">
        <v>68</v>
      </c>
    </row>
    <row r="11" spans="1:13" x14ac:dyDescent="0.2">
      <c r="A11">
        <v>526.74894026395702</v>
      </c>
      <c r="B11">
        <v>28.846800300663599</v>
      </c>
      <c r="C11">
        <v>390.43757327961998</v>
      </c>
      <c r="D11">
        <v>42.261497296590299</v>
      </c>
      <c r="E11">
        <v>261.96712563508999</v>
      </c>
      <c r="F11">
        <v>30.087980107052399</v>
      </c>
      <c r="G11">
        <v>746.48445720470102</v>
      </c>
      <c r="H11">
        <v>25.191205951653501</v>
      </c>
      <c r="I11">
        <v>519.09779635029895</v>
      </c>
      <c r="J11">
        <v>29.4764913945389</v>
      </c>
      <c r="K11">
        <v>370.723476535489</v>
      </c>
      <c r="L11">
        <v>24.532104808522899</v>
      </c>
      <c r="M11" s="2" t="s">
        <v>68</v>
      </c>
    </row>
    <row r="12" spans="1:13" x14ac:dyDescent="0.2">
      <c r="A12">
        <v>561.73150347232604</v>
      </c>
      <c r="B12">
        <v>35.586372415158102</v>
      </c>
      <c r="C12">
        <v>420.59495535579998</v>
      </c>
      <c r="D12">
        <v>49.076928042918802</v>
      </c>
      <c r="E12">
        <v>276.44266903165601</v>
      </c>
      <c r="F12">
        <v>35.631067060346801</v>
      </c>
      <c r="G12">
        <v>796.54571145116097</v>
      </c>
      <c r="H12">
        <v>31.859674243780201</v>
      </c>
      <c r="I12">
        <v>546.84258786038504</v>
      </c>
      <c r="J12">
        <v>34.9980102127207</v>
      </c>
      <c r="K12">
        <v>397.86512040405199</v>
      </c>
      <c r="L12">
        <v>31.247303272879901</v>
      </c>
      <c r="M12" s="2" t="s">
        <v>68</v>
      </c>
    </row>
    <row r="13" spans="1:13" x14ac:dyDescent="0.2">
      <c r="A13">
        <v>600.33295252983805</v>
      </c>
      <c r="B13">
        <v>42.6920222022449</v>
      </c>
      <c r="C13">
        <v>455.57751856417002</v>
      </c>
      <c r="D13">
        <v>55.839322954956401</v>
      </c>
      <c r="E13">
        <v>290.918212428223</v>
      </c>
      <c r="F13">
        <v>41.185185032453802</v>
      </c>
      <c r="G13">
        <v>845.40067041457405</v>
      </c>
      <c r="H13">
        <v>38.5561309196842</v>
      </c>
      <c r="I13">
        <v>574.58737937047101</v>
      </c>
      <c r="J13">
        <v>40.510915116989501</v>
      </c>
      <c r="K13">
        <v>423.800468989568</v>
      </c>
      <c r="L13">
        <v>38.001394863692198</v>
      </c>
      <c r="M13" s="2" t="s">
        <v>68</v>
      </c>
    </row>
    <row r="14" spans="1:13" x14ac:dyDescent="0.2">
      <c r="A14">
        <v>649.79105913477395</v>
      </c>
      <c r="B14">
        <v>49.054056686231903</v>
      </c>
      <c r="C14">
        <v>491.76637705558699</v>
      </c>
      <c r="D14">
        <v>62.781428992164599</v>
      </c>
      <c r="E14">
        <v>307.80634639088402</v>
      </c>
      <c r="F14">
        <v>46.838582173873597</v>
      </c>
      <c r="G14">
        <v>894.85877701950994</v>
      </c>
      <c r="H14">
        <v>45.311394649142997</v>
      </c>
      <c r="I14">
        <v>602.33217088055699</v>
      </c>
      <c r="J14">
        <v>46.000849584157201</v>
      </c>
      <c r="K14">
        <v>449.13266993355899</v>
      </c>
      <c r="L14">
        <v>44.7154622080404</v>
      </c>
      <c r="M14" s="2" t="s">
        <v>68</v>
      </c>
    </row>
    <row r="15" spans="1:13" x14ac:dyDescent="0.2">
      <c r="A15">
        <v>705.28064215494703</v>
      </c>
      <c r="B15">
        <v>55.767456501359398</v>
      </c>
      <c r="C15">
        <v>533.383564320716</v>
      </c>
      <c r="D15">
        <v>69.516905402583902</v>
      </c>
      <c r="E15">
        <v>327.71021856116403</v>
      </c>
      <c r="F15">
        <v>52.155857683241003</v>
      </c>
      <c r="G15">
        <v>946.72947419054196</v>
      </c>
      <c r="H15">
        <v>52.001876276824902</v>
      </c>
      <c r="I15">
        <v>630.07696239064398</v>
      </c>
      <c r="J15">
        <v>51.355832733355903</v>
      </c>
      <c r="K15">
        <v>474.46487087755099</v>
      </c>
      <c r="L15">
        <v>51.426384790166402</v>
      </c>
      <c r="M15" s="2" t="s">
        <v>68</v>
      </c>
    </row>
    <row r="16" spans="1:13" x14ac:dyDescent="0.2">
      <c r="A16">
        <v>758.35763460902501</v>
      </c>
      <c r="B16">
        <v>62.642055834744802</v>
      </c>
      <c r="C16">
        <v>579.22278507651095</v>
      </c>
      <c r="D16">
        <v>76.402002881412798</v>
      </c>
      <c r="E16">
        <v>348.21723837296702</v>
      </c>
      <c r="F16">
        <v>57.555865833702399</v>
      </c>
      <c r="G16">
        <v>1002.01612903225</v>
      </c>
      <c r="H16">
        <v>58.940397350993301</v>
      </c>
      <c r="I16">
        <v>658.42490154225402</v>
      </c>
      <c r="J16">
        <v>56.822796763422403</v>
      </c>
      <c r="K16">
        <v>502.81281002916103</v>
      </c>
      <c r="L16">
        <v>58.491576931860102</v>
      </c>
      <c r="M16" s="2" t="s">
        <v>68</v>
      </c>
    </row>
    <row r="17" spans="1:13" x14ac:dyDescent="0.2">
      <c r="A17">
        <v>815.05351291224497</v>
      </c>
      <c r="B17">
        <v>69.530361196429496</v>
      </c>
      <c r="C17">
        <v>632.90292517211299</v>
      </c>
      <c r="D17">
        <v>82.876596192667193</v>
      </c>
      <c r="E17">
        <v>368.72425818476898</v>
      </c>
      <c r="F17">
        <v>62.959767284921199</v>
      </c>
      <c r="I17">
        <v>687.37598833538698</v>
      </c>
      <c r="J17">
        <v>62.3949223258426</v>
      </c>
      <c r="K17">
        <v>537.79537323753095</v>
      </c>
      <c r="L17">
        <v>64.935398832264497</v>
      </c>
      <c r="M17" s="2" t="s">
        <v>68</v>
      </c>
    </row>
    <row r="18" spans="1:13" x14ac:dyDescent="0.2">
      <c r="A18">
        <v>876.57457234765297</v>
      </c>
      <c r="B18">
        <v>75.598719310238096</v>
      </c>
      <c r="C18">
        <v>694.42398460752099</v>
      </c>
      <c r="D18">
        <v>88.838537419107794</v>
      </c>
      <c r="E18">
        <v>389.23127799657198</v>
      </c>
      <c r="F18">
        <v>68.359775435382602</v>
      </c>
      <c r="I18">
        <v>725.97743739289899</v>
      </c>
      <c r="J18">
        <v>67.825061873931404</v>
      </c>
      <c r="K18">
        <v>576.39682229504206</v>
      </c>
      <c r="L18">
        <v>71.721009517167303</v>
      </c>
      <c r="M18" s="2" t="s">
        <v>68</v>
      </c>
    </row>
    <row r="19" spans="1:13" x14ac:dyDescent="0.2">
      <c r="A19">
        <v>938.095631783062</v>
      </c>
      <c r="B19">
        <v>80.6431393248604</v>
      </c>
      <c r="C19">
        <v>755.94504404293002</v>
      </c>
      <c r="D19">
        <v>93.625999583744203</v>
      </c>
      <c r="E19">
        <v>414.56347894056398</v>
      </c>
      <c r="F19">
        <v>73.868328810959198</v>
      </c>
      <c r="I19">
        <v>774.22924871478801</v>
      </c>
      <c r="J19">
        <v>73.208973417354301</v>
      </c>
      <c r="K19">
        <v>624.64863361693097</v>
      </c>
      <c r="L19">
        <v>78.655898133804001</v>
      </c>
      <c r="M19" s="2" t="s">
        <v>68</v>
      </c>
    </row>
    <row r="20" spans="1:13" x14ac:dyDescent="0.2">
      <c r="A20">
        <v>986.95059074647497</v>
      </c>
      <c r="B20">
        <v>84.053930341693501</v>
      </c>
      <c r="C20">
        <v>817.46610347833905</v>
      </c>
      <c r="D20">
        <v>97.111801528502596</v>
      </c>
      <c r="E20">
        <v>445.32400865826901</v>
      </c>
      <c r="F20">
        <v>79.215046658592499</v>
      </c>
      <c r="I20">
        <v>827.90938881038903</v>
      </c>
      <c r="J20">
        <v>78.634867536443195</v>
      </c>
      <c r="K20">
        <v>684.36025012776895</v>
      </c>
      <c r="L20">
        <v>85.191511783669498</v>
      </c>
      <c r="M20" s="2" t="s">
        <v>68</v>
      </c>
    </row>
    <row r="21" spans="1:13" x14ac:dyDescent="0.2">
      <c r="C21">
        <v>878.98716291374797</v>
      </c>
      <c r="D21">
        <v>98.312483122388102</v>
      </c>
      <c r="E21">
        <v>476.68768601749599</v>
      </c>
      <c r="F21">
        <v>84.642307914355499</v>
      </c>
      <c r="I21">
        <v>888.22415296275096</v>
      </c>
      <c r="J21">
        <v>84.009266174144003</v>
      </c>
      <c r="K21">
        <v>745.88130956317798</v>
      </c>
      <c r="L21">
        <v>90.178109106953997</v>
      </c>
      <c r="M21" s="2" t="s">
        <v>68</v>
      </c>
    </row>
    <row r="22" spans="1:13" x14ac:dyDescent="0.2">
      <c r="C22">
        <v>940.50822234915597</v>
      </c>
      <c r="D22">
        <v>99.040283170316002</v>
      </c>
      <c r="E22">
        <v>517.09857799957899</v>
      </c>
      <c r="F22">
        <v>90.246582873502206</v>
      </c>
      <c r="I22">
        <v>949.74521239815999</v>
      </c>
      <c r="J22">
        <v>87.871959113042905</v>
      </c>
      <c r="K22">
        <v>807.40236899858701</v>
      </c>
      <c r="L22">
        <v>93.578592630215994</v>
      </c>
      <c r="M22" s="2" t="s">
        <v>68</v>
      </c>
    </row>
    <row r="23" spans="1:13" x14ac:dyDescent="0.2">
      <c r="C23">
        <v>988.15688602952196</v>
      </c>
      <c r="D23">
        <v>99.399810955730999</v>
      </c>
      <c r="E23">
        <v>566.556684604515</v>
      </c>
      <c r="F23">
        <v>94.627780686750398</v>
      </c>
      <c r="I23">
        <v>992.568694946336</v>
      </c>
      <c r="J23">
        <v>90.176302129944503</v>
      </c>
      <c r="K23">
        <v>868.92342843399501</v>
      </c>
      <c r="L23">
        <v>95.817478346393102</v>
      </c>
      <c r="M23" s="2" t="s">
        <v>68</v>
      </c>
    </row>
    <row r="24" spans="1:13" x14ac:dyDescent="0.2">
      <c r="E24">
        <v>616.01479120945203</v>
      </c>
      <c r="F24">
        <v>97.912871898968604</v>
      </c>
      <c r="K24">
        <v>930.44448786940404</v>
      </c>
      <c r="L24">
        <v>97.383014974998105</v>
      </c>
      <c r="M24" s="2" t="s">
        <v>68</v>
      </c>
    </row>
    <row r="25" spans="1:13" x14ac:dyDescent="0.2">
      <c r="E25">
        <v>665.47289781438803</v>
      </c>
      <c r="F25">
        <v>98.987992659330899</v>
      </c>
      <c r="K25">
        <v>982.91833268195796</v>
      </c>
      <c r="L25">
        <v>98.239053165977097</v>
      </c>
      <c r="M25" s="2" t="s">
        <v>68</v>
      </c>
    </row>
    <row r="26" spans="1:13" x14ac:dyDescent="0.2">
      <c r="E26">
        <v>714.93100441932404</v>
      </c>
      <c r="F26">
        <v>99.685368287673995</v>
      </c>
      <c r="M26" s="2" t="s">
        <v>68</v>
      </c>
    </row>
    <row r="27" spans="1:13" x14ac:dyDescent="0.2">
      <c r="E27">
        <v>764.38911102426096</v>
      </c>
      <c r="F27">
        <v>99.785454604704796</v>
      </c>
      <c r="M27" s="2" t="s">
        <v>68</v>
      </c>
    </row>
    <row r="28" spans="1:13" x14ac:dyDescent="0.2">
      <c r="E28">
        <v>813.84721762919696</v>
      </c>
      <c r="F28">
        <v>99.837112058656103</v>
      </c>
      <c r="M28" s="2" t="s">
        <v>68</v>
      </c>
    </row>
    <row r="29" spans="1:13" x14ac:dyDescent="0.2">
      <c r="E29">
        <v>863.30532423413399</v>
      </c>
      <c r="F29">
        <v>99.837112058656103</v>
      </c>
      <c r="M29" s="2" t="s">
        <v>68</v>
      </c>
    </row>
    <row r="30" spans="1:13" x14ac:dyDescent="0.2">
      <c r="E30">
        <v>912.76343083907</v>
      </c>
      <c r="F30">
        <v>99.904912466967204</v>
      </c>
      <c r="M30" s="2" t="s">
        <v>68</v>
      </c>
    </row>
    <row r="31" spans="1:13" x14ac:dyDescent="0.2">
      <c r="E31">
        <v>962.22153744400703</v>
      </c>
      <c r="F31">
        <v>99.856483603887895</v>
      </c>
      <c r="M31" s="2" t="s">
        <v>68</v>
      </c>
    </row>
    <row r="32" spans="1:13" x14ac:dyDescent="0.2">
      <c r="E32">
        <v>995.99780536932894</v>
      </c>
      <c r="F32">
        <v>99.841524466181099</v>
      </c>
      <c r="M32" s="2" t="s">
        <v>68</v>
      </c>
    </row>
  </sheetData>
  <hyperlinks>
    <hyperlink ref="M4" r:id="rId1" xr:uid="{EE64964D-0873-9C48-8876-0F585857FE5E}"/>
    <hyperlink ref="M5:M10" r:id="rId2" display="https://web.archive.org/web/20220814163335/https://theicct.org/wp-content/uploads/2022/07/global-aviation-performance-analysis-regional-electric-aircraft-jul22-1.pdf-1.pdf " xr:uid="{642CAA47-7675-DD4E-B92C-A36FB7D004AA}"/>
    <hyperlink ref="M11:M20" r:id="rId3" display="https://web.archive.org/web/20220814163335/https://theicct.org/wp-content/uploads/2022/07/global-aviation-performance-analysis-regional-electric-aircraft-jul22-1.pdf-1.pdf " xr:uid="{D2740111-E983-1A44-900D-63C987C1AEA7}"/>
    <hyperlink ref="M2:M3" r:id="rId4" display="https://web.archive.org/web/20220814163335/https://theicct.org/wp-content/uploads/2022/07/global-aviation-performance-analysis-regional-electric-aircraft-jul22-1.pdf-1.pdf " xr:uid="{C22535D5-39B7-5C4C-8101-73FAE3E8CBB7}"/>
    <hyperlink ref="M21:M32" r:id="rId5" display="https://web.archive.org/web/20220814163335/https://theicct.org/wp-content/uploads/2022/07/global-aviation-performance-analysis-regional-electric-aircraft-jul22-1.pdf-1.pdf " xr:uid="{036948AA-E5BD-1F43-A935-83F7C68B7F95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Batteries (Acft.)</vt:lpstr>
      <vt:lpstr>Batteries (General)</vt:lpstr>
      <vt:lpstr>Batteries Limits</vt:lpstr>
      <vt:lpstr>Fuels</vt:lpstr>
      <vt:lpstr>Historical Li-Ion</vt:lpstr>
      <vt:lpstr>Acft Examples</vt:lpstr>
      <vt:lpstr>Acft Requirements</vt:lpstr>
      <vt:lpstr>Acft Replacement</vt:lpstr>
      <vt:lpstr>'Acft Examples'!aviation_examples</vt:lpstr>
      <vt:lpstr>'Acft Requirements'!aviation_requirements</vt:lpstr>
      <vt:lpstr>Fuels!fossil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2023-06-10T13:11:20Z</dcterms:created>
  <dcterms:modified xsi:type="dcterms:W3CDTF">2023-11-05T17:40:02Z</dcterms:modified>
</cp:coreProperties>
</file>