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ing\Workspace\GP_UCB\"/>
    </mc:Choice>
  </mc:AlternateContent>
  <bookViews>
    <workbookView xWindow="0" yWindow="0" windowWidth="16170" windowHeight="107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3" i="1" l="1"/>
  <c r="I5" i="1"/>
  <c r="I6" i="1"/>
  <c r="I7" i="1"/>
  <c r="I8" i="1"/>
  <c r="I9" i="1"/>
  <c r="I10" i="1"/>
  <c r="I11" i="1"/>
  <c r="I12" i="1"/>
  <c r="I13" i="1"/>
  <c r="I4" i="1"/>
  <c r="V20" i="1"/>
  <c r="V21" i="1"/>
  <c r="V22" i="1"/>
  <c r="F6" i="1"/>
  <c r="L28" i="1"/>
  <c r="P28" i="1"/>
  <c r="O28" i="1"/>
  <c r="N28" i="1"/>
  <c r="V19" i="1"/>
  <c r="L25" i="1"/>
  <c r="L26" i="1"/>
  <c r="N27" i="1"/>
  <c r="V18" i="1"/>
  <c r="O26" i="1"/>
  <c r="P26" i="1"/>
  <c r="N26" i="1"/>
  <c r="V15" i="1"/>
  <c r="AF10" i="1"/>
  <c r="AG10" i="1"/>
  <c r="AF9" i="1"/>
  <c r="AG9" i="1"/>
  <c r="AF8" i="1"/>
  <c r="AG8" i="1"/>
  <c r="AF6" i="1"/>
  <c r="AG6" i="1"/>
  <c r="AF7" i="1"/>
  <c r="AG7" i="1"/>
  <c r="AF5" i="1"/>
  <c r="AG5" i="1"/>
  <c r="AF4" i="1"/>
  <c r="AG4" i="1"/>
  <c r="AG3" i="1"/>
  <c r="AF3" i="1"/>
  <c r="P29" i="1"/>
  <c r="O29" i="1"/>
  <c r="N29" i="1"/>
  <c r="G4" i="1"/>
  <c r="V13" i="1"/>
  <c r="V5" i="1"/>
  <c r="V4" i="1"/>
  <c r="V6" i="1"/>
  <c r="AA13" i="1"/>
  <c r="AB13" i="1"/>
  <c r="AC13" i="1"/>
  <c r="V9" i="1"/>
  <c r="V8" i="1"/>
  <c r="V7" i="1"/>
  <c r="Y13" i="1"/>
  <c r="Z13" i="1"/>
  <c r="X13" i="1"/>
  <c r="N25" i="1"/>
  <c r="O25" i="1"/>
  <c r="O27" i="1" s="1"/>
  <c r="P25" i="1"/>
  <c r="P27" i="1" s="1"/>
  <c r="G5" i="1"/>
  <c r="G6" i="1"/>
  <c r="G7" i="1"/>
  <c r="H7" i="1" s="1"/>
  <c r="G8" i="1"/>
  <c r="G9" i="1"/>
  <c r="G10" i="1"/>
  <c r="H10" i="1" s="1"/>
  <c r="G11" i="1"/>
  <c r="H11" i="1" s="1"/>
  <c r="G12" i="1"/>
  <c r="G13" i="1"/>
  <c r="F5" i="1"/>
  <c r="H5" i="1" s="1"/>
  <c r="F7" i="1"/>
  <c r="F8" i="1"/>
  <c r="F9" i="1"/>
  <c r="H9" i="1" s="1"/>
  <c r="F10" i="1"/>
  <c r="F11" i="1"/>
  <c r="F12" i="1"/>
  <c r="F13" i="1"/>
  <c r="H13" i="1" s="1"/>
  <c r="F4" i="1"/>
  <c r="H4" i="1" l="1"/>
  <c r="H6" i="1"/>
  <c r="H12" i="1"/>
  <c r="H8" i="1"/>
</calcChain>
</file>

<file path=xl/sharedStrings.xml><?xml version="1.0" encoding="utf-8"?>
<sst xmlns="http://schemas.openxmlformats.org/spreadsheetml/2006/main" count="53" uniqueCount="45">
  <si>
    <t>Dim</t>
  </si>
  <si>
    <t>Final Regret</t>
  </si>
  <si>
    <t>Total Regret</t>
  </si>
  <si>
    <t>Final Point</t>
  </si>
  <si>
    <t>Runtime</t>
  </si>
  <si>
    <t>N-D sinusoid, 500 iter, no noise</t>
  </si>
  <si>
    <t>[4.2061]</t>
  </si>
  <si>
    <t>[2.8692 2.7839]</t>
  </si>
  <si>
    <t>[2.7183, 2.5896, 3.6231]</t>
  </si>
  <si>
    <t>[3.6804 2.4278 2.2502 2.6937]</t>
  </si>
  <si>
    <t>IG_500</t>
  </si>
  <si>
    <t>delta = .1</t>
  </si>
  <si>
    <t>Beta_T</t>
  </si>
  <si>
    <t>[2.6797 2.8781 3.2939 3.2946 3.5408]</t>
  </si>
  <si>
    <t>R_T</t>
  </si>
  <si>
    <t>[2.6293 3.1948 2.9915 2.3926 3.3435 3.4163]</t>
  </si>
  <si>
    <t>[2.58 1.7776 3.3863 2.8945 3.9006 2.6658 2.9216]</t>
  </si>
  <si>
    <t>[2.4655 2.8507 2.2798 2.0265 3.2002 2.7089 3.4718 2.6513]</t>
  </si>
  <si>
    <t>[3.9076 3.6576 3.7391 3.6787 3.5327 1.3093 3.8911 3.1664 2.9717]</t>
  </si>
  <si>
    <t>[4.1351 4.3899 4.2604 4.572 4.5066 4.4264 5.001 4.7325 4.5 4.7221]</t>
  </si>
  <si>
    <t>Test #</t>
  </si>
  <si>
    <t>x1</t>
  </si>
  <si>
    <t>x2</t>
  </si>
  <si>
    <t>x3</t>
  </si>
  <si>
    <t>avg</t>
  </si>
  <si>
    <t>3D Sinusoid, 300 iter, no noise</t>
  </si>
  <si>
    <t>goal</t>
  </si>
  <si>
    <t>err</t>
  </si>
  <si>
    <t xml:space="preserve"> </t>
  </si>
  <si>
    <t>3D Sinusoid, 100 iter, no noise</t>
  </si>
  <si>
    <t>delta</t>
  </si>
  <si>
    <t>regret</t>
  </si>
  <si>
    <t>Sum</t>
  </si>
  <si>
    <t>Average</t>
  </si>
  <si>
    <t>Running Total</t>
  </si>
  <si>
    <t>Count</t>
  </si>
  <si>
    <t>using t*t in beta</t>
  </si>
  <si>
    <t>using |D| instead of DIM</t>
  </si>
  <si>
    <t>err2</t>
  </si>
  <si>
    <t>dim</t>
  </si>
  <si>
    <t>mean</t>
  </si>
  <si>
    <t>std dev</t>
  </si>
  <si>
    <t>noise</t>
  </si>
  <si>
    <t>300 iter, no noise</t>
  </si>
  <si>
    <t>% of Regret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</si>
</sst>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Sheet1!$E$4:$E$13</c:f>
              <c:numCache>
                <c:formatCode>General</c:formatCode>
                <c:ptCount val="10"/>
                <c:pt idx="0">
                  <c:v>331</c:v>
                </c:pt>
                <c:pt idx="1">
                  <c:v>547</c:v>
                </c:pt>
                <c:pt idx="2">
                  <c:v>702</c:v>
                </c:pt>
                <c:pt idx="3">
                  <c:v>964</c:v>
                </c:pt>
                <c:pt idx="4">
                  <c:v>1154</c:v>
                </c:pt>
                <c:pt idx="5">
                  <c:v>1416</c:v>
                </c:pt>
                <c:pt idx="6">
                  <c:v>1433</c:v>
                </c:pt>
                <c:pt idx="7">
                  <c:v>1381</c:v>
                </c:pt>
                <c:pt idx="8">
                  <c:v>1811</c:v>
                </c:pt>
                <c:pt idx="9">
                  <c:v>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5-426A-AE1F-FAA49080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53864"/>
        <c:axId val="418248288"/>
      </c:lineChart>
      <c:catAx>
        <c:axId val="418253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48288"/>
        <c:crosses val="autoZero"/>
        <c:auto val="1"/>
        <c:lblAlgn val="ctr"/>
        <c:lblOffset val="100"/>
        <c:noMultiLvlLbl val="0"/>
      </c:catAx>
      <c:valAx>
        <c:axId val="41824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538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Sheet1!$AG$3:$AG$10</c:f>
                <c:numCache>
                  <c:formatCode>General</c:formatCode>
                  <c:ptCount val="8"/>
                  <c:pt idx="0">
                    <c:v>1.6840724449975319E-3</c:v>
                  </c:pt>
                  <c:pt idx="1">
                    <c:v>4.4797495465706716E-2</c:v>
                  </c:pt>
                  <c:pt idx="2">
                    <c:v>0.10909690004761843</c:v>
                  </c:pt>
                  <c:pt idx="3">
                    <c:v>0.11351479242812365</c:v>
                  </c:pt>
                  <c:pt idx="4">
                    <c:v>0.75025934582649456</c:v>
                  </c:pt>
                  <c:pt idx="5">
                    <c:v>0.69361093734167723</c:v>
                  </c:pt>
                  <c:pt idx="6">
                    <c:v>0.25812440721481633</c:v>
                  </c:pt>
                  <c:pt idx="7">
                    <c:v>0.5605276986019514</c:v>
                  </c:pt>
                </c:numCache>
              </c:numRef>
            </c:plus>
            <c:minus>
              <c:numRef>
                <c:f>Sheet1!$AG$3:$AG$10</c:f>
                <c:numCache>
                  <c:formatCode>General</c:formatCode>
                  <c:ptCount val="8"/>
                  <c:pt idx="0">
                    <c:v>1.6840724449975319E-3</c:v>
                  </c:pt>
                  <c:pt idx="1">
                    <c:v>4.4797495465706716E-2</c:v>
                  </c:pt>
                  <c:pt idx="2">
                    <c:v>0.10909690004761843</c:v>
                  </c:pt>
                  <c:pt idx="3">
                    <c:v>0.11351479242812365</c:v>
                  </c:pt>
                  <c:pt idx="4">
                    <c:v>0.75025934582649456</c:v>
                  </c:pt>
                  <c:pt idx="5">
                    <c:v>0.69361093734167723</c:v>
                  </c:pt>
                  <c:pt idx="6">
                    <c:v>0.25812440721481633</c:v>
                  </c:pt>
                  <c:pt idx="7">
                    <c:v>0.5605276986019514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Sheet1!$AF$3:$AF$10</c:f>
              <c:numCache>
                <c:formatCode>General</c:formatCode>
                <c:ptCount val="8"/>
                <c:pt idx="0">
                  <c:v>0.68332999999999999</c:v>
                </c:pt>
                <c:pt idx="1">
                  <c:v>0.36512</c:v>
                </c:pt>
                <c:pt idx="2">
                  <c:v>0.53732000000000002</c:v>
                </c:pt>
                <c:pt idx="3">
                  <c:v>0.56852999999999998</c:v>
                </c:pt>
                <c:pt idx="4">
                  <c:v>1.5955000000000001</c:v>
                </c:pt>
                <c:pt idx="5">
                  <c:v>1.50396</c:v>
                </c:pt>
                <c:pt idx="6">
                  <c:v>2.1310799999999999</c:v>
                </c:pt>
                <c:pt idx="7">
                  <c:v>1.78199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2-409A-A43B-48BCA7CF1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3760"/>
        <c:axId val="213603104"/>
      </c:lineChart>
      <c:catAx>
        <c:axId val="21360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3104"/>
        <c:crosses val="autoZero"/>
        <c:auto val="1"/>
        <c:lblAlgn val="ctr"/>
        <c:lblOffset val="100"/>
        <c:noMultiLvlLbl val="0"/>
      </c:catAx>
      <c:valAx>
        <c:axId val="2136031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37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Sheet1!$I$4:$I$13</c:f>
              <c:numCache>
                <c:formatCode>General</c:formatCode>
                <c:ptCount val="10"/>
                <c:pt idx="0">
                  <c:v>10.306506761117429</c:v>
                </c:pt>
                <c:pt idx="1">
                  <c:v>3.1653590572439985</c:v>
                </c:pt>
                <c:pt idx="2">
                  <c:v>3.7688281248556534</c:v>
                </c:pt>
                <c:pt idx="3">
                  <c:v>4.2280635893072649</c:v>
                </c:pt>
                <c:pt idx="4">
                  <c:v>4.1349329058706701</c:v>
                </c:pt>
                <c:pt idx="5">
                  <c:v>2.4498991025700541</c:v>
                </c:pt>
                <c:pt idx="6">
                  <c:v>2.5218380610775082</c:v>
                </c:pt>
                <c:pt idx="7">
                  <c:v>2.2780386191817708</c:v>
                </c:pt>
                <c:pt idx="8">
                  <c:v>1.876770579729705</c:v>
                </c:pt>
                <c:pt idx="9">
                  <c:v>1.2082306710962509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E-4693-9259-8F30F974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5072"/>
        <c:axId val="213606712"/>
      </c:lineChart>
      <c:catAx>
        <c:axId val="2136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6712"/>
        <c:crosses val="autoZero"/>
        <c:auto val="1"/>
        <c:lblAlgn val="ctr"/>
        <c:lblOffset val="100"/>
        <c:noMultiLvlLbl val="0"/>
      </c:catAx>
      <c:valAx>
        <c:axId val="213606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Total</a:t>
                </a:r>
                <a:r>
                  <a:rPr lang="en-US" baseline="0"/>
                  <a:t> Regret Bound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50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Sheet1!$R$18:$R$23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</c:numCache>
            </c:numRef>
          </c:xVal>
          <c:yVal>
            <c:numRef>
              <c:f>Sheet1!$V$18:$V$23</c:f>
              <c:numCache>
                <c:formatCode>General</c:formatCode>
                <c:ptCount val="6"/>
                <c:pt idx="0">
                  <c:v>1.2808637574833692</c:v>
                </c:pt>
                <c:pt idx="1">
                  <c:v>8.2801812192663748E-2</c:v>
                </c:pt>
                <c:pt idx="2">
                  <c:v>0.45924648494802106</c:v>
                </c:pt>
                <c:pt idx="3">
                  <c:v>1.0753320165740976</c:v>
                </c:pt>
                <c:pt idx="4">
                  <c:v>0.50009673602634985</c:v>
                </c:pt>
                <c:pt idx="5">
                  <c:v>0.71124306902095835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5-496B-A7DB-1E3A597F3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4912"/>
        <c:axId val="214004256"/>
      </c:scatterChart>
      <c:valAx>
        <c:axId val="214004912"/>
        <c:scaling>
          <c:orientation val="minMax"/>
          <c:max val="0.300000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4256"/>
        <c:crosses val="autoZero"/>
        <c:crossBetween val="midCat"/>
      </c:valAx>
      <c:valAx>
        <c:axId val="214004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49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209549</xdr:colOff>
      <xdr:row>14</xdr:row>
      <xdr:rowOff>33337</xdr:rowOff>
    </xdr:from>
    <xdr:to>
      <xdr:col>9</xdr:col>
      <xdr:colOff>276224</xdr:colOff>
      <xdr:row>34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542925</xdr:colOff>
      <xdr:row>13</xdr:row>
      <xdr:rowOff>138111</xdr:rowOff>
    </xdr:from>
    <xdr:to>
      <xdr:col>37</xdr:col>
      <xdr:colOff>201613</xdr:colOff>
      <xdr:row>31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209550</xdr:colOff>
      <xdr:row>35</xdr:row>
      <xdr:rowOff>147637</xdr:rowOff>
    </xdr:from>
    <xdr:to>
      <xdr:col>9</xdr:col>
      <xdr:colOff>285750</xdr:colOff>
      <xdr:row>53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523875</xdr:colOff>
      <xdr:row>23</xdr:row>
      <xdr:rowOff>80962</xdr:rowOff>
    </xdr:from>
    <xdr:to>
      <xdr:col>26</xdr:col>
      <xdr:colOff>219075</xdr:colOff>
      <xdr:row>37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"/>
  <sheetViews>
    <sheetView tabSelected="1" workbookViewId="0">
      <selection activeCell="D13" sqref="D13"/>
    </sheetView>
  </sheetViews>
  <sheetFormatPr defaultRowHeight="15" x14ac:dyDescent="0.25"/>
  <cols>
    <col min="2" max="2" width="11.5703125" bestFit="1" customWidth="1"/>
    <col min="3" max="3" width="11.7109375" bestFit="1" customWidth="1"/>
    <col min="4" max="4" width="29.42578125" customWidth="1"/>
    <col min="9" max="9" width="11.140625" bestFit="1" customWidth="1"/>
    <col min="12" max="12" width="11.5703125" bestFit="1" customWidth="1"/>
    <col min="13" max="13" width="11.5703125" customWidth="1"/>
  </cols>
  <sheetData>
    <row r="1" spans="1:43" x14ac:dyDescent="0.25">
      <c r="A1" t="s">
        <v>5</v>
      </c>
      <c r="K1" t="s">
        <v>25</v>
      </c>
      <c r="R1" t="s">
        <v>29</v>
      </c>
      <c r="AE1" t="s">
        <v>43</v>
      </c>
    </row>
    <row r="2" spans="1:43" x14ac:dyDescent="0.25">
      <c r="A2" t="s">
        <v>11</v>
      </c>
      <c r="AE2" t="s">
        <v>39</v>
      </c>
      <c r="AF2" t="s">
        <v>40</v>
      </c>
      <c r="AG2" t="s">
        <v>41</v>
      </c>
      <c r="AH2" t="s">
        <v>31</v>
      </c>
    </row>
    <row r="3" spans="1:4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10</v>
      </c>
      <c r="G3" t="s">
        <v>12</v>
      </c>
      <c r="H3" t="s">
        <v>14</v>
      </c>
      <c r="I3" t="s">
        <v>44</v>
      </c>
      <c r="K3" t="s">
        <v>20</v>
      </c>
      <c r="L3" t="s">
        <v>1</v>
      </c>
      <c r="M3" t="s">
        <v>2</v>
      </c>
      <c r="N3" t="s">
        <v>21</v>
      </c>
      <c r="O3" t="s">
        <v>22</v>
      </c>
      <c r="P3" t="s">
        <v>23</v>
      </c>
      <c r="R3" t="s">
        <v>30</v>
      </c>
      <c r="S3" t="s">
        <v>21</v>
      </c>
      <c r="T3" t="s">
        <v>22</v>
      </c>
      <c r="U3" t="s">
        <v>23</v>
      </c>
      <c r="V3" t="s">
        <v>31</v>
      </c>
      <c r="X3">
        <v>3.5247000000000002</v>
      </c>
      <c r="Y3">
        <v>3.2587000000000002</v>
      </c>
      <c r="Z3">
        <v>10</v>
      </c>
      <c r="AA3">
        <v>2.8170999999999999</v>
      </c>
      <c r="AB3">
        <v>2.8285999999999998</v>
      </c>
      <c r="AC3">
        <v>2.9645999999999999</v>
      </c>
      <c r="AE3">
        <v>1</v>
      </c>
      <c r="AF3">
        <f>AVERAGE(AH3:AQ3)</f>
        <v>0.68332999999999999</v>
      </c>
      <c r="AG3">
        <f>_xlfn.STDEV.P(AH3:AQ3)</f>
        <v>1.6840724449975319E-3</v>
      </c>
      <c r="AH3">
        <v>0.68559999999999999</v>
      </c>
      <c r="AI3">
        <v>0.68410000000000004</v>
      </c>
      <c r="AJ3">
        <v>0.68379999999999996</v>
      </c>
      <c r="AK3">
        <v>0.68320000000000003</v>
      </c>
      <c r="AL3">
        <v>0.68489999999999995</v>
      </c>
      <c r="AM3">
        <v>0.68340000000000001</v>
      </c>
      <c r="AN3">
        <v>0.68010000000000004</v>
      </c>
      <c r="AO3">
        <v>0.68269999999999997</v>
      </c>
      <c r="AP3">
        <v>0.68069999999999997</v>
      </c>
      <c r="AQ3">
        <v>0.68479999999999996</v>
      </c>
    </row>
    <row r="4" spans="1:43" x14ac:dyDescent="0.25">
      <c r="A4">
        <v>1</v>
      </c>
      <c r="B4">
        <v>1.0645</v>
      </c>
      <c r="C4">
        <v>542.75459999999998</v>
      </c>
      <c r="D4" t="s">
        <v>6</v>
      </c>
      <c r="E4">
        <v>331</v>
      </c>
      <c r="F4">
        <f>500*POWER(LOG(500),A4+1)</f>
        <v>3642.2195421527845</v>
      </c>
      <c r="G4">
        <f xml:space="preserve"> 2*LOG(SQRT(A4*100)*500*500*PI()*PI()/(6*0.1))</f>
        <v>15.228177007353324</v>
      </c>
      <c r="H4">
        <f>SQRT(500*G4*F4)</f>
        <v>5266.1353898064554</v>
      </c>
      <c r="I4">
        <f>C4/H4*100</f>
        <v>10.306506761117429</v>
      </c>
      <c r="K4">
        <v>1</v>
      </c>
      <c r="L4">
        <v>0.5806</v>
      </c>
      <c r="M4">
        <v>285.54430000000002</v>
      </c>
      <c r="N4">
        <v>2.5853000000000002</v>
      </c>
      <c r="O4">
        <v>2.9809000000000001</v>
      </c>
      <c r="P4">
        <v>3.0985999999999998</v>
      </c>
      <c r="R4">
        <v>5.0000000000000001E-3</v>
      </c>
      <c r="S4">
        <v>3.5765400000000001</v>
      </c>
      <c r="T4">
        <v>3.5811800000000007</v>
      </c>
      <c r="U4">
        <v>3.5068399999999995</v>
      </c>
      <c r="V4">
        <f>SQRT((S4-PI())^2+(T4-PI())^2+(U4-PI())^2)</f>
        <v>0.71820738880419888</v>
      </c>
      <c r="X4">
        <v>3.3149000000000002</v>
      </c>
      <c r="Y4">
        <v>3.3908999999999998</v>
      </c>
      <c r="Z4">
        <v>10</v>
      </c>
      <c r="AA4">
        <v>3.5829</v>
      </c>
      <c r="AB4">
        <v>10</v>
      </c>
      <c r="AC4">
        <v>3.3334999999999999</v>
      </c>
      <c r="AE4">
        <v>2</v>
      </c>
      <c r="AF4">
        <f>AVERAGE(AH4:AQ4)</f>
        <v>0.36512</v>
      </c>
      <c r="AG4">
        <f>_xlfn.STDEV.P(AH4:AQ4)</f>
        <v>4.4797495465706716E-2</v>
      </c>
      <c r="AH4">
        <v>0.3871</v>
      </c>
      <c r="AI4">
        <v>0.30509999999999998</v>
      </c>
      <c r="AJ4">
        <v>0.39379999999999998</v>
      </c>
      <c r="AK4">
        <v>0.39169999999999999</v>
      </c>
      <c r="AL4">
        <v>0.29430000000000001</v>
      </c>
      <c r="AM4">
        <v>0.40389999999999998</v>
      </c>
      <c r="AN4">
        <v>0.29199999999999998</v>
      </c>
      <c r="AO4">
        <v>0.39700000000000002</v>
      </c>
      <c r="AP4">
        <v>0.39319999999999999</v>
      </c>
      <c r="AQ4">
        <v>0.3931</v>
      </c>
    </row>
    <row r="5" spans="1:43" x14ac:dyDescent="0.25">
      <c r="A5">
        <v>2</v>
      </c>
      <c r="B5">
        <v>0.4496</v>
      </c>
      <c r="C5">
        <v>276.54430000000002</v>
      </c>
      <c r="D5" t="s">
        <v>7</v>
      </c>
      <c r="E5">
        <v>547</v>
      </c>
      <c r="F5">
        <f t="shared" ref="F5:F13" si="0">500*POWER(LOG(500),A5+1)</f>
        <v>9830.2412934768327</v>
      </c>
      <c r="G5">
        <f t="shared" ref="G5:G13" si="1" xml:space="preserve"> 2*LOG(SQRT(A5*100)*500*500*PI()*PI()/(6*0.1))</f>
        <v>15.529207003017305</v>
      </c>
      <c r="H5">
        <f t="shared" ref="H5:H13" si="2">SQRT(500*G5*F5)</f>
        <v>8736.5854867908874</v>
      </c>
      <c r="I5">
        <f t="shared" ref="I5:I13" si="3">C5/H5*100</f>
        <v>3.1653590572439985</v>
      </c>
      <c r="K5">
        <v>2</v>
      </c>
      <c r="L5">
        <v>0.35849999999999999</v>
      </c>
      <c r="M5">
        <v>254.7689</v>
      </c>
      <c r="N5">
        <v>3.4895</v>
      </c>
      <c r="O5">
        <v>3.2191000000000001</v>
      </c>
      <c r="P5">
        <v>3.1798000000000002</v>
      </c>
      <c r="R5">
        <v>0.01</v>
      </c>
      <c r="S5">
        <v>3.8000100000000003</v>
      </c>
      <c r="T5">
        <v>3.2479699999999996</v>
      </c>
      <c r="U5">
        <v>3.2427099999999998</v>
      </c>
      <c r="V5">
        <f>SQRT((S5-PI())^2+(T5-PI())^2+(U5-PI())^2)</f>
        <v>0.67457709687490697</v>
      </c>
      <c r="X5">
        <v>4.0423</v>
      </c>
      <c r="Y5">
        <v>4.1166</v>
      </c>
      <c r="Z5">
        <v>4.2491000000000003</v>
      </c>
      <c r="AA5">
        <v>2.7385999999999999</v>
      </c>
      <c r="AB5">
        <v>2.9632000000000001</v>
      </c>
      <c r="AC5">
        <v>2.6879</v>
      </c>
      <c r="AE5">
        <v>3</v>
      </c>
      <c r="AF5">
        <f>AVERAGE(AH5:AQ5)</f>
        <v>0.53732000000000002</v>
      </c>
      <c r="AG5">
        <f>_xlfn.STDEV.P(AH5:AQ5)</f>
        <v>0.10909690004761843</v>
      </c>
      <c r="AH5">
        <v>0.6865</v>
      </c>
      <c r="AI5">
        <v>0.60970000000000002</v>
      </c>
      <c r="AJ5">
        <v>0.42180000000000001</v>
      </c>
      <c r="AK5">
        <v>0.621</v>
      </c>
      <c r="AL5">
        <v>0.42759999999999998</v>
      </c>
      <c r="AM5">
        <v>0.36840000000000001</v>
      </c>
      <c r="AN5">
        <v>0.65390000000000004</v>
      </c>
      <c r="AO5">
        <v>0.622</v>
      </c>
      <c r="AP5">
        <v>0.5232</v>
      </c>
      <c r="AQ5">
        <v>0.43909999999999999</v>
      </c>
    </row>
    <row r="6" spans="1:43" x14ac:dyDescent="0.25">
      <c r="A6">
        <v>3</v>
      </c>
      <c r="B6">
        <v>0.84599999999999997</v>
      </c>
      <c r="C6">
        <v>543.99580000000003</v>
      </c>
      <c r="D6" t="s">
        <v>8</v>
      </c>
      <c r="E6">
        <v>702</v>
      </c>
      <c r="F6">
        <f>500*POWER(LOG(500),A6+1)</f>
        <v>26531.526386479276</v>
      </c>
      <c r="G6">
        <f t="shared" si="1"/>
        <v>15.705298262072986</v>
      </c>
      <c r="H6">
        <f t="shared" si="2"/>
        <v>14434.083539451276</v>
      </c>
      <c r="I6">
        <f t="shared" si="3"/>
        <v>3.7688281248556534</v>
      </c>
      <c r="K6">
        <v>3</v>
      </c>
      <c r="L6">
        <v>0.51829999999999998</v>
      </c>
      <c r="M6">
        <v>288.83569999999997</v>
      </c>
      <c r="N6">
        <v>3.6415000000000002</v>
      </c>
      <c r="O6">
        <v>3.1124000000000001</v>
      </c>
      <c r="P6">
        <v>3.2753999999999999</v>
      </c>
      <c r="R6">
        <v>0.05</v>
      </c>
      <c r="S6">
        <v>3.89649</v>
      </c>
      <c r="T6">
        <v>3.2521800000000001</v>
      </c>
      <c r="U6">
        <v>3.1548099999999999</v>
      </c>
      <c r="V6">
        <f>SQRT((S6-PI())^2+(T6-PI())^2+(U6-PI())^2)</f>
        <v>0.76306897659998629</v>
      </c>
      <c r="X6">
        <v>2.8957000000000002</v>
      </c>
      <c r="Y6">
        <v>2.6391</v>
      </c>
      <c r="Z6">
        <v>2.3488000000000002</v>
      </c>
      <c r="AA6">
        <v>2.7684000000000002</v>
      </c>
      <c r="AB6">
        <v>2.9339</v>
      </c>
      <c r="AC6">
        <v>2.7652000000000001</v>
      </c>
      <c r="AE6">
        <v>4</v>
      </c>
      <c r="AF6">
        <f>AVERAGE(AH6:AQ6)</f>
        <v>0.56852999999999998</v>
      </c>
      <c r="AG6">
        <f>_xlfn.STDEV.P(AH6:AQ6)</f>
        <v>0.11351479242812365</v>
      </c>
      <c r="AH6">
        <v>0.58819999999999995</v>
      </c>
      <c r="AI6">
        <v>0.64510000000000001</v>
      </c>
      <c r="AJ6">
        <v>0.57430000000000003</v>
      </c>
      <c r="AK6">
        <v>0.45600000000000002</v>
      </c>
      <c r="AL6">
        <v>0.56910000000000005</v>
      </c>
      <c r="AM6">
        <v>0.5675</v>
      </c>
      <c r="AN6">
        <v>0.46629999999999999</v>
      </c>
      <c r="AO6">
        <v>0.74960000000000004</v>
      </c>
      <c r="AP6">
        <v>0.35520000000000002</v>
      </c>
      <c r="AQ6">
        <v>0.71399999999999997</v>
      </c>
    </row>
    <row r="7" spans="1:43" x14ac:dyDescent="0.25">
      <c r="A7">
        <v>4</v>
      </c>
      <c r="B7">
        <v>1.3398000000000001</v>
      </c>
      <c r="C7">
        <v>1006.5848</v>
      </c>
      <c r="D7" t="s">
        <v>9</v>
      </c>
      <c r="E7">
        <v>964</v>
      </c>
      <c r="F7">
        <f t="shared" si="0"/>
        <v>71607.793886357162</v>
      </c>
      <c r="G7">
        <f t="shared" si="1"/>
        <v>15.830236998681286</v>
      </c>
      <c r="H7">
        <f t="shared" si="2"/>
        <v>23807.229450040533</v>
      </c>
      <c r="I7">
        <f t="shared" si="3"/>
        <v>4.2280635893072649</v>
      </c>
      <c r="K7">
        <v>4</v>
      </c>
      <c r="L7">
        <v>0.61570000000000003</v>
      </c>
      <c r="M7">
        <v>289.99209999999999</v>
      </c>
      <c r="N7">
        <v>3.0104000000000002</v>
      </c>
      <c r="O7">
        <v>2.7446999999999999</v>
      </c>
      <c r="P7">
        <v>2.6896</v>
      </c>
      <c r="R7">
        <v>0.1</v>
      </c>
      <c r="S7">
        <v>3.5094900000000004</v>
      </c>
      <c r="T7">
        <v>2.9943900000000001</v>
      </c>
      <c r="U7">
        <v>4.7526399999999986</v>
      </c>
      <c r="V7">
        <f>SQRT((S7-PI())^2+(T7-PI())^2+(U7-PI())^2)</f>
        <v>1.6590631787532726</v>
      </c>
      <c r="X7">
        <v>3.2761</v>
      </c>
      <c r="Y7">
        <v>0</v>
      </c>
      <c r="Z7">
        <v>3.2383999999999999</v>
      </c>
      <c r="AA7">
        <v>3.1924000000000001</v>
      </c>
      <c r="AB7">
        <v>2.9891999999999999</v>
      </c>
      <c r="AC7">
        <v>3.3712</v>
      </c>
      <c r="AE7">
        <v>5</v>
      </c>
      <c r="AF7">
        <f>AVERAGE(AH7:AQ7)</f>
        <v>1.5955000000000001</v>
      </c>
      <c r="AG7">
        <f>_xlfn.STDEV.P(AH7:AQ7)</f>
        <v>0.75025934582649456</v>
      </c>
      <c r="AH7">
        <v>1.8992</v>
      </c>
      <c r="AI7">
        <v>0.49940000000000001</v>
      </c>
      <c r="AJ7">
        <v>1.3149</v>
      </c>
      <c r="AK7">
        <v>2.0091000000000001</v>
      </c>
      <c r="AL7">
        <v>0.36990000000000001</v>
      </c>
      <c r="AM7">
        <v>2.2881</v>
      </c>
      <c r="AN7">
        <v>2.2688000000000001</v>
      </c>
      <c r="AO7">
        <v>0.79200000000000004</v>
      </c>
      <c r="AP7">
        <v>2.5118</v>
      </c>
      <c r="AQ7">
        <v>2.0017999999999998</v>
      </c>
    </row>
    <row r="8" spans="1:43" x14ac:dyDescent="0.25">
      <c r="A8">
        <v>5</v>
      </c>
      <c r="B8">
        <v>0.69910000000000005</v>
      </c>
      <c r="C8">
        <v>1622.1896999999999</v>
      </c>
      <c r="D8" t="s">
        <v>13</v>
      </c>
      <c r="E8">
        <v>1154</v>
      </c>
      <c r="F8">
        <f t="shared" si="0"/>
        <v>193267.28777595412</v>
      </c>
      <c r="G8">
        <f t="shared" si="1"/>
        <v>15.927147011689343</v>
      </c>
      <c r="H8">
        <f t="shared" si="2"/>
        <v>39231.342731023695</v>
      </c>
      <c r="I8">
        <f t="shared" si="3"/>
        <v>4.1349329058706701</v>
      </c>
      <c r="K8">
        <v>5</v>
      </c>
      <c r="L8">
        <v>1.4334</v>
      </c>
      <c r="M8">
        <v>560.81920000000002</v>
      </c>
      <c r="N8">
        <v>3.5163000000000002</v>
      </c>
      <c r="O8">
        <v>4.5239000000000003</v>
      </c>
      <c r="P8">
        <v>3.2014999999999998</v>
      </c>
      <c r="R8">
        <v>0.2</v>
      </c>
      <c r="S8">
        <v>4.2660300000000007</v>
      </c>
      <c r="T8">
        <v>3.6193000000000004</v>
      </c>
      <c r="U8">
        <v>4.1892300000000002</v>
      </c>
      <c r="V8">
        <f>SQRT((S8-PI())^2+(T8-PI())^2+(U8-PI())^2)</f>
        <v>1.609381143300036</v>
      </c>
      <c r="X8">
        <v>3.9232999999999998</v>
      </c>
      <c r="Y8">
        <v>4.1677</v>
      </c>
      <c r="Z8">
        <v>4.1871</v>
      </c>
      <c r="AA8">
        <v>2.9331999999999998</v>
      </c>
      <c r="AB8">
        <v>2.778</v>
      </c>
      <c r="AC8">
        <v>2.9419</v>
      </c>
      <c r="AE8">
        <v>6</v>
      </c>
      <c r="AF8">
        <f>AVERAGE(AH8:AQ8)</f>
        <v>1.50396</v>
      </c>
      <c r="AG8">
        <f>_xlfn.STDEV.P(AH8:AQ8)</f>
        <v>0.69361093734167723</v>
      </c>
      <c r="AH8">
        <v>1.821</v>
      </c>
      <c r="AI8">
        <v>1.8461000000000001</v>
      </c>
      <c r="AJ8">
        <v>1.9125000000000001</v>
      </c>
      <c r="AK8">
        <v>0.4335</v>
      </c>
      <c r="AL8">
        <v>2.1284999999999998</v>
      </c>
      <c r="AM8">
        <v>1.7851999999999999</v>
      </c>
      <c r="AN8">
        <v>1.7350000000000001</v>
      </c>
      <c r="AO8">
        <v>0.61519999999999997</v>
      </c>
      <c r="AP8">
        <v>2.3656999999999999</v>
      </c>
      <c r="AQ8">
        <v>0.39689999999999998</v>
      </c>
    </row>
    <row r="9" spans="1:43" x14ac:dyDescent="0.25">
      <c r="A9">
        <v>6</v>
      </c>
      <c r="B9">
        <v>0.98240000000000005</v>
      </c>
      <c r="C9">
        <v>1582.9138</v>
      </c>
      <c r="D9" t="s">
        <v>15</v>
      </c>
      <c r="E9">
        <v>1416</v>
      </c>
      <c r="F9">
        <f t="shared" si="0"/>
        <v>521622.61252667749</v>
      </c>
      <c r="G9">
        <f t="shared" si="1"/>
        <v>16.006328257736968</v>
      </c>
      <c r="H9">
        <f t="shared" si="2"/>
        <v>64611.387397115766</v>
      </c>
      <c r="I9">
        <f t="shared" si="3"/>
        <v>2.4498991025700541</v>
      </c>
      <c r="K9">
        <v>6</v>
      </c>
      <c r="L9">
        <v>1.7529999999999999</v>
      </c>
      <c r="M9">
        <v>834.14530000000002</v>
      </c>
      <c r="N9">
        <v>4.0332999999999997</v>
      </c>
      <c r="O9">
        <v>4.3604000000000003</v>
      </c>
      <c r="P9">
        <v>4.0317999999999996</v>
      </c>
      <c r="R9">
        <v>0.3</v>
      </c>
      <c r="S9" s="2">
        <v>3.3136299999999999</v>
      </c>
      <c r="T9">
        <v>3.8446899999999999</v>
      </c>
      <c r="U9">
        <v>3.7517699999999996</v>
      </c>
      <c r="V9">
        <f>SQRT((S9-PI())^2+(T9-PI())^2+(U9-PI())^2)</f>
        <v>0.94670962874639708</v>
      </c>
      <c r="X9">
        <v>3.5785999999999998</v>
      </c>
      <c r="Y9">
        <v>2.8355999999999999</v>
      </c>
      <c r="Z9">
        <v>2.7345000000000002</v>
      </c>
      <c r="AA9">
        <v>2.7576999999999998</v>
      </c>
      <c r="AB9">
        <v>2.9721000000000002</v>
      </c>
      <c r="AC9">
        <v>2.6947000000000001</v>
      </c>
      <c r="AE9">
        <v>7</v>
      </c>
      <c r="AF9">
        <f>AVERAGE(AH9:AQ9)</f>
        <v>2.1310799999999999</v>
      </c>
      <c r="AG9">
        <f>_xlfn.STDEV.P(AH9:AQ9)</f>
        <v>0.25812440721481633</v>
      </c>
      <c r="AH9">
        <v>2.0992999999999999</v>
      </c>
      <c r="AI9">
        <v>1.7903</v>
      </c>
      <c r="AJ9">
        <v>2.3959999999999999</v>
      </c>
      <c r="AK9">
        <v>1.6685000000000001</v>
      </c>
      <c r="AL9">
        <v>2.3780000000000001</v>
      </c>
      <c r="AM9">
        <v>2.0352999999999999</v>
      </c>
      <c r="AN9">
        <v>1.9513</v>
      </c>
      <c r="AO9">
        <v>2.3797000000000001</v>
      </c>
      <c r="AP9">
        <v>2.1659000000000002</v>
      </c>
      <c r="AQ9">
        <v>2.4464999999999999</v>
      </c>
    </row>
    <row r="10" spans="1:43" x14ac:dyDescent="0.25">
      <c r="A10">
        <v>7</v>
      </c>
      <c r="B10">
        <v>1.7742</v>
      </c>
      <c r="C10">
        <v>2682.4499000000001</v>
      </c>
      <c r="D10" t="s">
        <v>16</v>
      </c>
      <c r="E10">
        <v>1433</v>
      </c>
      <c r="F10">
        <f t="shared" si="0"/>
        <v>1407843.7847928919</v>
      </c>
      <c r="G10">
        <f t="shared" si="1"/>
        <v>16.073275047367581</v>
      </c>
      <c r="H10">
        <f t="shared" si="2"/>
        <v>106368.84030744889</v>
      </c>
      <c r="I10">
        <f t="shared" si="3"/>
        <v>2.5218380610775082</v>
      </c>
      <c r="K10">
        <v>7</v>
      </c>
      <c r="L10">
        <v>0.71940000000000004</v>
      </c>
      <c r="M10">
        <v>323.5729</v>
      </c>
      <c r="N10">
        <v>2.7957000000000001</v>
      </c>
      <c r="O10">
        <v>2.7078000000000002</v>
      </c>
      <c r="P10">
        <v>3.5994999999999999</v>
      </c>
      <c r="S10" t="s">
        <v>28</v>
      </c>
      <c r="X10">
        <v>2.9897999999999998</v>
      </c>
      <c r="Y10">
        <v>2.5167000000000002</v>
      </c>
      <c r="Z10">
        <v>3.1286</v>
      </c>
      <c r="AA10">
        <v>2.7662</v>
      </c>
      <c r="AB10">
        <v>2.8233999999999999</v>
      </c>
      <c r="AC10">
        <v>2.9733000000000001</v>
      </c>
      <c r="AE10">
        <v>8</v>
      </c>
      <c r="AF10">
        <f>AVERAGE(AH10:AQ10)</f>
        <v>1.78199</v>
      </c>
      <c r="AG10">
        <f>_xlfn.STDEV.P(AH10:AQ10)</f>
        <v>0.5605276986019514</v>
      </c>
      <c r="AH10">
        <v>1.5530999999999999</v>
      </c>
      <c r="AI10">
        <v>0.8659</v>
      </c>
      <c r="AJ10">
        <v>2.0950000000000002</v>
      </c>
      <c r="AK10">
        <v>2.0968</v>
      </c>
      <c r="AL10">
        <v>2.0424000000000002</v>
      </c>
      <c r="AM10">
        <v>2.4883000000000002</v>
      </c>
      <c r="AN10">
        <v>1.8341000000000001</v>
      </c>
      <c r="AO10">
        <v>0.65439999999999998</v>
      </c>
      <c r="AP10">
        <v>2.0042</v>
      </c>
      <c r="AQ10">
        <v>2.1857000000000002</v>
      </c>
    </row>
    <row r="11" spans="1:43" x14ac:dyDescent="0.25">
      <c r="A11">
        <v>8</v>
      </c>
      <c r="B11">
        <v>1.7515000000000001</v>
      </c>
      <c r="C11">
        <v>3988.0131999999999</v>
      </c>
      <c r="D11" t="s">
        <v>17</v>
      </c>
      <c r="E11">
        <v>1381</v>
      </c>
      <c r="F11">
        <f t="shared" si="0"/>
        <v>3799728.1459469087</v>
      </c>
      <c r="G11">
        <f t="shared" si="1"/>
        <v>16.131266994345268</v>
      </c>
      <c r="H11">
        <f t="shared" si="2"/>
        <v>175063.45882022055</v>
      </c>
      <c r="I11">
        <f t="shared" si="3"/>
        <v>2.2780386191817708</v>
      </c>
      <c r="K11">
        <v>8</v>
      </c>
      <c r="L11">
        <v>0.45179999999999998</v>
      </c>
      <c r="M11">
        <v>299.76400000000001</v>
      </c>
      <c r="N11">
        <v>3.2616000000000001</v>
      </c>
      <c r="O11">
        <v>3.4188000000000001</v>
      </c>
      <c r="P11">
        <v>3.4775999999999998</v>
      </c>
      <c r="S11" t="s">
        <v>28</v>
      </c>
      <c r="X11">
        <v>3.2747999999999999</v>
      </c>
      <c r="Y11">
        <v>2.7646000000000002</v>
      </c>
      <c r="Z11">
        <v>3.2728000000000002</v>
      </c>
      <c r="AA11">
        <v>2.6103999999999998</v>
      </c>
      <c r="AB11">
        <v>2.7967</v>
      </c>
      <c r="AC11">
        <v>2.8561999999999999</v>
      </c>
    </row>
    <row r="12" spans="1:43" x14ac:dyDescent="0.25">
      <c r="A12">
        <v>9</v>
      </c>
      <c r="B12">
        <v>2.3767</v>
      </c>
      <c r="C12">
        <v>5406.2137000000002</v>
      </c>
      <c r="D12" t="s">
        <v>18</v>
      </c>
      <c r="E12">
        <v>1811</v>
      </c>
      <c r="F12">
        <f t="shared" si="0"/>
        <v>10255352.29054202</v>
      </c>
      <c r="G12">
        <f t="shared" si="1"/>
        <v>16.182419516792649</v>
      </c>
      <c r="H12">
        <f t="shared" si="2"/>
        <v>288059.38021356933</v>
      </c>
      <c r="I12">
        <f t="shared" si="3"/>
        <v>1.876770579729705</v>
      </c>
      <c r="K12">
        <v>9</v>
      </c>
      <c r="L12">
        <v>0.51380000000000003</v>
      </c>
      <c r="M12">
        <v>298.65190000000001</v>
      </c>
      <c r="N12">
        <v>3.1922000000000001</v>
      </c>
      <c r="O12">
        <v>2.9561999999999999</v>
      </c>
      <c r="P12">
        <v>3.6181000000000001</v>
      </c>
      <c r="R12" t="s">
        <v>36</v>
      </c>
      <c r="S12" t="s">
        <v>28</v>
      </c>
      <c r="X12">
        <v>4.2747000000000002</v>
      </c>
      <c r="Y12">
        <v>4.2539999999999996</v>
      </c>
      <c r="Z12">
        <v>4.3670999999999998</v>
      </c>
      <c r="AA12">
        <v>2.8984999999999999</v>
      </c>
      <c r="AB12">
        <v>2.8146</v>
      </c>
      <c r="AC12">
        <v>2.8161</v>
      </c>
    </row>
    <row r="13" spans="1:43" x14ac:dyDescent="0.25">
      <c r="A13">
        <v>10</v>
      </c>
      <c r="B13">
        <v>4.4371999999999998</v>
      </c>
      <c r="C13">
        <v>5725.9038</v>
      </c>
      <c r="D13" t="s">
        <v>19</v>
      </c>
      <c r="E13">
        <v>1916</v>
      </c>
      <c r="F13">
        <f t="shared" si="0"/>
        <v>27678888.216071595</v>
      </c>
      <c r="G13">
        <f t="shared" si="1"/>
        <v>16.228177007353324</v>
      </c>
      <c r="H13">
        <f t="shared" si="2"/>
        <v>473908.16480472032</v>
      </c>
      <c r="I13">
        <f t="shared" si="3"/>
        <v>1.2082306710962509</v>
      </c>
      <c r="K13">
        <v>10</v>
      </c>
      <c r="L13">
        <v>6.8490000000000002</v>
      </c>
      <c r="M13">
        <v>1908.8989999999999</v>
      </c>
      <c r="N13">
        <v>10</v>
      </c>
      <c r="O13">
        <v>3.2637</v>
      </c>
      <c r="P13">
        <v>3.4098000000000002</v>
      </c>
      <c r="R13" s="1"/>
      <c r="S13">
        <v>2.9855999999999998</v>
      </c>
      <c r="T13">
        <v>2.9655999999999998</v>
      </c>
      <c r="U13">
        <v>2.9013</v>
      </c>
      <c r="V13">
        <f>SQRT((S13-PI())^2+(T13-PI())^2+(U13-PI())^2)</f>
        <v>0.33622564069503469</v>
      </c>
      <c r="X13">
        <f>AVERAGE(X3:X12)</f>
        <v>3.5094900000000004</v>
      </c>
      <c r="Y13">
        <f>AVERAGE(Y3:Y12)</f>
        <v>2.9943900000000001</v>
      </c>
      <c r="Z13">
        <f>AVERAGE(Z3:Z12)</f>
        <v>4.7526399999999986</v>
      </c>
      <c r="AA13">
        <f>AVERAGE(AA3:AA12)</f>
        <v>2.9065399999999997</v>
      </c>
      <c r="AB13">
        <f>AVERAGE(AB3:AB12)</f>
        <v>3.5899699999999997</v>
      </c>
      <c r="AC13">
        <f>AVERAGE(AC3:AC12)</f>
        <v>2.9404600000000003</v>
      </c>
    </row>
    <row r="14" spans="1:43" x14ac:dyDescent="0.25">
      <c r="K14">
        <v>11</v>
      </c>
      <c r="L14">
        <v>1.7090000000000001</v>
      </c>
      <c r="M14">
        <v>648.93169999999998</v>
      </c>
      <c r="N14">
        <v>3.8073000000000001</v>
      </c>
      <c r="O14">
        <v>4.5248999999999997</v>
      </c>
      <c r="P14">
        <v>3.8925999999999998</v>
      </c>
      <c r="R14" t="s">
        <v>37</v>
      </c>
    </row>
    <row r="15" spans="1:43" x14ac:dyDescent="0.25">
      <c r="K15">
        <v>12</v>
      </c>
      <c r="L15">
        <v>0.64149999999999996</v>
      </c>
      <c r="M15">
        <v>305.30970000000002</v>
      </c>
      <c r="N15">
        <v>3.3849999999999998</v>
      </c>
      <c r="O15">
        <v>2.6516000000000002</v>
      </c>
      <c r="P15">
        <v>2.8067000000000002</v>
      </c>
      <c r="S15">
        <v>2.8856000000000002</v>
      </c>
      <c r="T15">
        <v>3.0670000000000002</v>
      </c>
      <c r="U15">
        <v>2.8125</v>
      </c>
      <c r="V15">
        <f>SQRT((S15-PI())^2+(T15-PI())^2+(U15-PI())^2)</f>
        <v>0.4235543380822373</v>
      </c>
    </row>
    <row r="16" spans="1:43" x14ac:dyDescent="0.25">
      <c r="K16">
        <v>13</v>
      </c>
      <c r="L16">
        <v>6.9218999999999999</v>
      </c>
      <c r="M16">
        <v>2049.5517</v>
      </c>
      <c r="N16">
        <v>10</v>
      </c>
      <c r="O16">
        <v>3.2082999999999999</v>
      </c>
      <c r="P16">
        <v>4.0749000000000004</v>
      </c>
    </row>
    <row r="17" spans="11:22" x14ac:dyDescent="0.25">
      <c r="K17">
        <v>14</v>
      </c>
      <c r="L17">
        <v>0.50919999999999999</v>
      </c>
      <c r="M17">
        <v>300.63920000000002</v>
      </c>
      <c r="N17">
        <v>3.2589999999999999</v>
      </c>
      <c r="O17">
        <v>3.1193</v>
      </c>
      <c r="P17">
        <v>3.6366000000000001</v>
      </c>
      <c r="R17" t="s">
        <v>42</v>
      </c>
    </row>
    <row r="18" spans="11:22" x14ac:dyDescent="0.25">
      <c r="K18">
        <v>15</v>
      </c>
      <c r="L18">
        <v>0.63070000000000004</v>
      </c>
      <c r="M18">
        <v>307.7362</v>
      </c>
      <c r="N18">
        <v>3.4988999999999999</v>
      </c>
      <c r="O18">
        <v>3.6490999999999998</v>
      </c>
      <c r="P18">
        <v>3.2534999999999998</v>
      </c>
      <c r="R18">
        <v>0</v>
      </c>
      <c r="S18">
        <v>4.3791150000000005</v>
      </c>
      <c r="T18">
        <v>3.2526400000000004</v>
      </c>
      <c r="U18">
        <v>3.4527499999999995</v>
      </c>
      <c r="V18">
        <f>SQRT((S18-PI())^2+(T18-PI())^2+(U18-PI())^2)</f>
        <v>1.2808637574833692</v>
      </c>
    </row>
    <row r="19" spans="11:22" x14ac:dyDescent="0.25">
      <c r="K19">
        <v>16</v>
      </c>
      <c r="L19">
        <v>0.66049999999999998</v>
      </c>
      <c r="M19">
        <v>317.02510000000001</v>
      </c>
      <c r="N19">
        <v>2.5714999999999999</v>
      </c>
      <c r="O19">
        <v>2.8723000000000001</v>
      </c>
      <c r="P19">
        <v>3.3384999999999998</v>
      </c>
      <c r="R19">
        <v>0.01</v>
      </c>
      <c r="S19">
        <v>3.12121</v>
      </c>
      <c r="T19">
        <v>3.1930299999999998</v>
      </c>
      <c r="U19">
        <v>3.07999</v>
      </c>
      <c r="V19">
        <f>SQRT((S19-PI())^2+(T19-PI())^2+(U19-PI())^2)</f>
        <v>8.2801812192663748E-2</v>
      </c>
    </row>
    <row r="20" spans="11:22" x14ac:dyDescent="0.25">
      <c r="K20">
        <v>17</v>
      </c>
      <c r="L20">
        <v>1.7245999999999999</v>
      </c>
      <c r="M20">
        <v>648.99710000000005</v>
      </c>
      <c r="N20">
        <v>4.3349000000000002</v>
      </c>
      <c r="O20">
        <v>4.0435999999999996</v>
      </c>
      <c r="P20">
        <v>3.9998</v>
      </c>
      <c r="R20">
        <v>0.05</v>
      </c>
      <c r="S20">
        <v>3.3708</v>
      </c>
      <c r="T20">
        <v>3.4300999999999999</v>
      </c>
      <c r="U20">
        <v>3.4157000000000002</v>
      </c>
      <c r="V20">
        <f t="shared" ref="V20:V23" si="4">SQRT((S20-PI())^2+(T20-PI())^2+(U20-PI())^2)</f>
        <v>0.45924648494802106</v>
      </c>
    </row>
    <row r="21" spans="11:22" x14ac:dyDescent="0.25">
      <c r="K21">
        <v>18</v>
      </c>
      <c r="L21">
        <v>6.8700999999999999</v>
      </c>
      <c r="M21">
        <v>1984.001</v>
      </c>
      <c r="N21">
        <v>10</v>
      </c>
      <c r="O21">
        <v>3.4721000000000002</v>
      </c>
      <c r="P21">
        <v>3.3679999999999999</v>
      </c>
      <c r="R21">
        <v>0.1</v>
      </c>
      <c r="S21">
        <v>3.7145000000000001</v>
      </c>
      <c r="T21">
        <v>3.7805</v>
      </c>
      <c r="U21">
        <v>3.7896000000000001</v>
      </c>
      <c r="V21">
        <f t="shared" si="4"/>
        <v>1.0753320165740976</v>
      </c>
    </row>
    <row r="22" spans="11:22" x14ac:dyDescent="0.25">
      <c r="K22">
        <v>19</v>
      </c>
      <c r="L22">
        <v>1.7796000000000001</v>
      </c>
      <c r="M22">
        <v>946.52260000000001</v>
      </c>
      <c r="N22">
        <v>4.2126999999999999</v>
      </c>
      <c r="O22">
        <v>4.2237</v>
      </c>
      <c r="P22">
        <v>4.0629999999999997</v>
      </c>
      <c r="R22">
        <v>0.2</v>
      </c>
      <c r="S22">
        <v>3.4620000000000002</v>
      </c>
      <c r="T22">
        <v>3.3872499999999999</v>
      </c>
      <c r="U22">
        <v>3.4367000000000001</v>
      </c>
      <c r="V22">
        <f t="shared" si="4"/>
        <v>0.50009673602634985</v>
      </c>
    </row>
    <row r="23" spans="11:22" x14ac:dyDescent="0.25">
      <c r="K23">
        <v>20</v>
      </c>
      <c r="L23">
        <v>3.1469999999999998</v>
      </c>
      <c r="M23">
        <v>1008.7012</v>
      </c>
      <c r="N23">
        <v>2.9872000000000001</v>
      </c>
      <c r="O23">
        <v>0</v>
      </c>
      <c r="P23">
        <v>3.0396999999999998</v>
      </c>
      <c r="R23">
        <v>0.3</v>
      </c>
      <c r="S23">
        <v>3.5811000000000002</v>
      </c>
      <c r="T23">
        <v>3.5110000000000001</v>
      </c>
      <c r="U23">
        <v>3.5613999999999999</v>
      </c>
      <c r="V23">
        <f t="shared" si="4"/>
        <v>0.71124306902095835</v>
      </c>
    </row>
    <row r="25" spans="11:22" x14ac:dyDescent="0.25">
      <c r="K25" t="s">
        <v>24</v>
      </c>
      <c r="L25">
        <f>SQRT((N25-PI())^2+(O25-PI())^2+(P25-PI())^2)</f>
        <v>1.2808637574833692</v>
      </c>
      <c r="N25">
        <f t="shared" ref="M25:P25" si="5">AVERAGE(N4:N23)</f>
        <v>4.3791150000000005</v>
      </c>
      <c r="O25">
        <f t="shared" si="5"/>
        <v>3.2526400000000004</v>
      </c>
      <c r="P25">
        <f t="shared" si="5"/>
        <v>3.4527499999999995</v>
      </c>
    </row>
    <row r="26" spans="11:22" x14ac:dyDescent="0.25">
      <c r="K26" t="s">
        <v>26</v>
      </c>
      <c r="L26">
        <f>SQRT((N26-PI())^2+(O26-PI())^2+(P26-PI())^2)</f>
        <v>0</v>
      </c>
      <c r="N26">
        <f>PI()</f>
        <v>3.1415926535897931</v>
      </c>
      <c r="O26">
        <f>PI()</f>
        <v>3.1415926535897931</v>
      </c>
      <c r="P26">
        <f>PI()</f>
        <v>3.1415926535897931</v>
      </c>
    </row>
    <row r="27" spans="11:22" x14ac:dyDescent="0.25">
      <c r="K27" t="s">
        <v>27</v>
      </c>
      <c r="N27">
        <f>ABS(N25-N26)/N26</f>
        <v>0.39391559723573072</v>
      </c>
      <c r="O27">
        <f t="shared" ref="O27:P27" si="6">ABS(O25-O26)/O26</f>
        <v>3.5347468196845061E-2</v>
      </c>
      <c r="P27">
        <f t="shared" si="6"/>
        <v>9.9044459521083136E-2</v>
      </c>
    </row>
    <row r="28" spans="11:22" x14ac:dyDescent="0.25">
      <c r="L28">
        <f>SQRT((N28-PI())^2+(O28-PI())^2+(P28-PI())^2)</f>
        <v>0.48661872586154409</v>
      </c>
      <c r="N28">
        <f>AVERAGE(N4:N12,N14:N15,N17:N20,N22:N23)</f>
        <v>3.3871941176470588</v>
      </c>
      <c r="O28">
        <f>AVERAGE(O4:O22)</f>
        <v>3.4238315789473686</v>
      </c>
      <c r="P28">
        <f>AVERAGE(P4:P23)</f>
        <v>3.4527499999999995</v>
      </c>
    </row>
    <row r="29" spans="11:22" x14ac:dyDescent="0.25">
      <c r="K29" t="s">
        <v>38</v>
      </c>
      <c r="N29">
        <f>ABS(N26-N28)/N28</f>
        <v>7.2508824568895597E-2</v>
      </c>
      <c r="O29">
        <f t="shared" ref="O29:P29" si="7">ABS(O26-O28)/O28</f>
        <v>8.2433647464735305E-2</v>
      </c>
      <c r="P29">
        <f>ABS(P26-P28)/P28</f>
        <v>9.0118701443836491E-2</v>
      </c>
    </row>
    <row r="31" spans="11:22" x14ac:dyDescent="0.25">
      <c r="L31">
        <v>0.48661872586154398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2016-12-02T17:07:55Z</dcterms:created>
  <dcterms:modified xsi:type="dcterms:W3CDTF">2016-12-07T00:31:28Z</dcterms:modified>
</cp:coreProperties>
</file>