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ichal\Downloads\"/>
    </mc:Choice>
  </mc:AlternateContent>
  <xr:revisionPtr revIDLastSave="0" documentId="13_ncr:1_{4165E0D1-0075-424A-9516-3553FF4B7E6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iczba odpowiedzi 1" sheetId="1" r:id="rId1"/>
    <sheet name="Arkusz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1" i="2" l="1"/>
  <c r="E51" i="2"/>
  <c r="D51" i="2"/>
  <c r="G50" i="2"/>
  <c r="G49" i="2"/>
  <c r="G48" i="2"/>
  <c r="G47" i="2"/>
  <c r="G46" i="2"/>
  <c r="F40" i="2"/>
  <c r="E40" i="2"/>
  <c r="G39" i="2"/>
  <c r="G38" i="2"/>
  <c r="G37" i="2"/>
  <c r="G36" i="2"/>
  <c r="G35" i="2"/>
  <c r="D32" i="2"/>
  <c r="C32" i="2"/>
  <c r="D31" i="2"/>
  <c r="C31" i="2"/>
  <c r="D30" i="2"/>
  <c r="C30" i="2"/>
  <c r="D29" i="2"/>
  <c r="C29" i="2"/>
  <c r="D28" i="2"/>
  <c r="D40" i="2" s="1"/>
  <c r="C28" i="2"/>
  <c r="C40" i="2" s="1"/>
  <c r="F25" i="2"/>
  <c r="E25" i="2"/>
  <c r="D25" i="2"/>
  <c r="C25" i="2"/>
  <c r="N24" i="2" s="1"/>
  <c r="P24" i="2"/>
  <c r="O24" i="2"/>
  <c r="E24" i="2"/>
  <c r="P23" i="2" s="1"/>
  <c r="D24" i="2"/>
  <c r="O23" i="2" s="1"/>
  <c r="C24" i="2"/>
  <c r="N23" i="2" s="1"/>
  <c r="E23" i="2"/>
  <c r="P22" i="2" s="1"/>
  <c r="D23" i="2"/>
  <c r="O22" i="2" s="1"/>
  <c r="C23" i="2"/>
  <c r="F23" i="2" s="1"/>
  <c r="N22" i="2"/>
  <c r="F22" i="2"/>
  <c r="E22" i="2"/>
  <c r="D22" i="2"/>
  <c r="C22" i="2"/>
  <c r="N21" i="2" s="1"/>
  <c r="P21" i="2"/>
  <c r="O21" i="2"/>
  <c r="E21" i="2"/>
  <c r="P20" i="2" s="1"/>
  <c r="D21" i="2"/>
  <c r="O20" i="2" s="1"/>
  <c r="C21" i="2"/>
  <c r="N20" i="2" s="1"/>
  <c r="F40" i="1"/>
  <c r="E40" i="1"/>
  <c r="G39" i="1"/>
  <c r="G38" i="1"/>
  <c r="G37" i="1"/>
  <c r="G36" i="1"/>
  <c r="G35" i="1"/>
  <c r="D32" i="1"/>
  <c r="C32" i="1"/>
  <c r="D31" i="1"/>
  <c r="C31" i="1"/>
  <c r="D30" i="1"/>
  <c r="C30" i="1"/>
  <c r="L29" i="1"/>
  <c r="K29" i="1"/>
  <c r="J29" i="1"/>
  <c r="I29" i="1"/>
  <c r="H29" i="1"/>
  <c r="D29" i="1"/>
  <c r="C29" i="1"/>
  <c r="L28" i="1"/>
  <c r="K28" i="1"/>
  <c r="J28" i="1"/>
  <c r="I28" i="1"/>
  <c r="H28" i="1"/>
  <c r="D28" i="1"/>
  <c r="D33" i="1" s="1"/>
  <c r="C28" i="1"/>
  <c r="C33" i="1" s="1"/>
  <c r="E25" i="1"/>
  <c r="F25" i="1" s="1"/>
  <c r="D25" i="1"/>
  <c r="C25" i="1"/>
  <c r="E24" i="1"/>
  <c r="D24" i="1"/>
  <c r="C24" i="1"/>
  <c r="F24" i="1" s="1"/>
  <c r="E23" i="1"/>
  <c r="D23" i="1"/>
  <c r="C23" i="1"/>
  <c r="F23" i="1" s="1"/>
  <c r="E22" i="1"/>
  <c r="F22" i="1" s="1"/>
  <c r="D22" i="1"/>
  <c r="C22" i="1"/>
  <c r="E21" i="1"/>
  <c r="D21" i="1"/>
  <c r="C21" i="1"/>
  <c r="F21" i="1" s="1"/>
  <c r="O30" i="2" l="1"/>
  <c r="N30" i="2"/>
  <c r="Q21" i="2"/>
  <c r="O32" i="2"/>
  <c r="N32" i="2"/>
  <c r="Q23" i="2"/>
  <c r="O31" i="2"/>
  <c r="O29" i="2"/>
  <c r="N29" i="2"/>
  <c r="N34" i="2" s="1"/>
  <c r="Q20" i="2"/>
  <c r="O33" i="2"/>
  <c r="Q24" i="2"/>
  <c r="N33" i="2"/>
  <c r="F21" i="2"/>
  <c r="Q22" i="2"/>
  <c r="F24" i="2"/>
  <c r="N31" i="2"/>
  <c r="O34" i="2" l="1"/>
</calcChain>
</file>

<file path=xl/sharedStrings.xml><?xml version="1.0" encoding="utf-8"?>
<sst xmlns="http://schemas.openxmlformats.org/spreadsheetml/2006/main" count="287" uniqueCount="106">
  <si>
    <t>Sygnatura czasowa</t>
  </si>
  <si>
    <t>Imie i nazwisko</t>
  </si>
  <si>
    <t>Godzina rozpoczęcia</t>
  </si>
  <si>
    <t>Godzina zakończenia</t>
  </si>
  <si>
    <t xml:space="preserve">Na jakiej ulicy znajduje się Składnica Akt Krajowej Rady Komorniczej? </t>
  </si>
  <si>
    <t>Na jakiej stronie zamieszczane są informacje o licytacjach?</t>
  </si>
  <si>
    <t>Jaki jest numer telefonu do Kancelarii Komorniczej nr XIV w Łęcznej?</t>
  </si>
  <si>
    <t>Kto jest przewodniczącym Komisji Dyscyplinarnej?</t>
  </si>
  <si>
    <t>Ile spraw komorniczych przeprowadzono w 2020 roku?</t>
  </si>
  <si>
    <t>Marcin Ferenc</t>
  </si>
  <si>
    <t>Al. Parku Krajobrazowego 68 84-207 Koleczkowo</t>
  </si>
  <si>
    <t>https://licytacje.komornik.pl</t>
  </si>
  <si>
    <t>Telefon 81 759 39 74   Telefon 780 008 421</t>
  </si>
  <si>
    <t>Joanna Sawicka-Iwaniuk</t>
  </si>
  <si>
    <t>Patryk Iwanowski</t>
  </si>
  <si>
    <t>Al.Parku Krajobrazowego 68</t>
  </si>
  <si>
    <t>Www.licytacje.komornik.pl</t>
  </si>
  <si>
    <t xml:space="preserve">Nie wiem </t>
  </si>
  <si>
    <t>Jerzy Bojanowski</t>
  </si>
  <si>
    <t>Przemek Gosik</t>
  </si>
  <si>
    <t xml:space="preserve">Parku Krajobrazowego </t>
  </si>
  <si>
    <t>E-Licytaje</t>
  </si>
  <si>
    <t>Dominika Grzejszczyk</t>
  </si>
  <si>
    <t>Łężyce pod Trójmiastem</t>
  </si>
  <si>
    <t>xd.adobe.com System Elektronicznych Licytacji</t>
  </si>
  <si>
    <t>81 759 39 74 lub 780 008 421</t>
  </si>
  <si>
    <t>Parku Krajobrazowego</t>
  </si>
  <si>
    <t>https://xd.adobe.com/view/6217aeaa-e5e8-4ea3-824e-1687ccdd3b10/?fullscreen</t>
  </si>
  <si>
    <t xml:space="preserve">	Joanna Sawicka-Iwaniuk</t>
  </si>
  <si>
    <t>4.774.821</t>
  </si>
  <si>
    <t>Al.Parku Krajobrazowego 68, Koleczkowo</t>
  </si>
  <si>
    <t>System Elektronicznych Licytacji, E-Licytacje serwis krajowej rady komorniczej</t>
  </si>
  <si>
    <t>https://licytacje.komornik.pl/</t>
  </si>
  <si>
    <t xml:space="preserve">Dominika Grzejszczyk </t>
  </si>
  <si>
    <t>Al. Parku Krajobrazowego 68, 84-207 Koleczkowo</t>
  </si>
  <si>
    <t>Adrian Filipiuk</t>
  </si>
  <si>
    <t>Al. Parku Krajobrazowego 68</t>
  </si>
  <si>
    <t>Joanna Sawica-Iwaniuk</t>
  </si>
  <si>
    <t>Czas 1</t>
  </si>
  <si>
    <t>Czas 2</t>
  </si>
  <si>
    <t>Czas 3</t>
  </si>
  <si>
    <t>Średni czas</t>
  </si>
  <si>
    <t>Seria I</t>
  </si>
  <si>
    <t>Seria II</t>
  </si>
  <si>
    <t>Seria III</t>
  </si>
  <si>
    <t>Suma czasów</t>
  </si>
  <si>
    <t>Jaki jest numer na Centrum Obsługi Telefonicznej ZUS?</t>
  </si>
  <si>
    <t>Kto jest rzecznikiem prasowym oddziału ZUS w Gdańsku?</t>
  </si>
  <si>
    <t>W którym roku został powołany ZUS?</t>
  </si>
  <si>
    <t>Pod jakim adresem znajduje się centrala Zakładu Ubezpieczeń Społecznych?</t>
  </si>
  <si>
    <t>Kto jest dyrektorem oddziału ZUS w Lubline?</t>
  </si>
  <si>
    <t>Krzysztof Cieszyński</t>
  </si>
  <si>
    <t>ul. Szamocka 3, 5 01-748 Warszawa</t>
  </si>
  <si>
    <t xml:space="preserve"> Piotr Waszak</t>
  </si>
  <si>
    <t>Ul. Szamocka 3, 5 01-748 Warszawa</t>
  </si>
  <si>
    <t>Piotr Waszak</t>
  </si>
  <si>
    <t>1934r.</t>
  </si>
  <si>
    <t>22 560 16 00 *</t>
  </si>
  <si>
    <t>ul. Szamocka 3, 5 01-784 Warszawa</t>
  </si>
  <si>
    <t xml:space="preserve">Krzysztof cieszyński </t>
  </si>
  <si>
    <t xml:space="preserve">Ul. Szamocka 3, 5 Warszawa </t>
  </si>
  <si>
    <t xml:space="preserve">Piotr waszak </t>
  </si>
  <si>
    <t>ul. Szamocka 3, 5 Warszawa</t>
  </si>
  <si>
    <t>Zapomniałem gdzie to znaleźć :(</t>
  </si>
  <si>
    <t>16:44:44</t>
  </si>
  <si>
    <t>16:50:48</t>
  </si>
  <si>
    <t>Czas w sekundach</t>
  </si>
  <si>
    <t>17:23:09</t>
  </si>
  <si>
    <t>17:28:55</t>
  </si>
  <si>
    <t>17:32:44</t>
  </si>
  <si>
    <t>17:38:58</t>
  </si>
  <si>
    <t>21:57:08</t>
  </si>
  <si>
    <t>22:00:56</t>
  </si>
  <si>
    <t>22:03:49</t>
  </si>
  <si>
    <t>22:12:31</t>
  </si>
  <si>
    <t>16:30:55</t>
  </si>
  <si>
    <t>16:37:20</t>
  </si>
  <si>
    <t>16:33:50</t>
  </si>
  <si>
    <t>16:37:25</t>
  </si>
  <si>
    <t>16:39:15</t>
  </si>
  <si>
    <t>16:44:13</t>
  </si>
  <si>
    <t>16:41:14</t>
  </si>
  <si>
    <t>16:46:46</t>
  </si>
  <si>
    <t xml:space="preserve">Adrian Filipiuk </t>
  </si>
  <si>
    <t>16:49:15</t>
  </si>
  <si>
    <t>16:54:41</t>
  </si>
  <si>
    <t>Sesja 1</t>
  </si>
  <si>
    <t>Sesja 2</t>
  </si>
  <si>
    <t>Sesja 3</t>
  </si>
  <si>
    <t xml:space="preserve">Patryk Iwanowski </t>
  </si>
  <si>
    <t>16:28:55</t>
  </si>
  <si>
    <t>16:32:14</t>
  </si>
  <si>
    <t>16:39:22</t>
  </si>
  <si>
    <t>16:42:10</t>
  </si>
  <si>
    <t>16:41:45</t>
  </si>
  <si>
    <t>16:44:30</t>
  </si>
  <si>
    <t>16:43:06</t>
  </si>
  <si>
    <t>16:45:52</t>
  </si>
  <si>
    <t>16:51:42</t>
  </si>
  <si>
    <t>16:58:20</t>
  </si>
  <si>
    <t>Zbiorczy ML</t>
  </si>
  <si>
    <t>MF</t>
  </si>
  <si>
    <t>DG</t>
  </si>
  <si>
    <t>AF</t>
  </si>
  <si>
    <t>PI</t>
  </si>
  <si>
    <t>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</si>
</sst>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0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1155CC"/>
      <name val="Arial"/>
    </font>
    <font>
      <u/>
      <sz val="10"/>
      <color rgb="FF0000FF"/>
      <name val="Arial"/>
    </font>
    <font>
      <sz val="11"/>
      <color rgb="FF000000"/>
      <name val="Inconsolata"/>
    </font>
    <font>
      <sz val="10"/>
      <color rgb="FF000000"/>
      <name val="Roboto"/>
    </font>
    <font>
      <sz val="10"/>
      <color theme="1"/>
      <name val="Arial"/>
    </font>
    <font>
      <sz val="10"/>
      <color theme="4"/>
      <name val="Arial"/>
    </font>
    <font>
      <sz val="12"/>
      <color rgb="FF000000"/>
      <name val="&quot;Times New Roman&quot;"/>
    </font>
    <font>
      <sz val="10"/>
      <color theme="1"/>
      <name val="Arial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46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1" fillId="3" borderId="0" xfId="0" applyFont="1" applyFill="1" applyAlignment="1"/>
    <xf numFmtId="0" fontId="1" fillId="0" borderId="1" xfId="0" applyFont="1" applyBorder="1" applyAlignment="1"/>
    <xf numFmtId="0" fontId="4" fillId="4" borderId="1" xfId="0" applyFont="1" applyFill="1" applyBorder="1" applyAlignment="1"/>
    <xf numFmtId="0" fontId="5" fillId="4" borderId="1" xfId="0" applyFont="1" applyFill="1" applyBorder="1" applyAlignment="1"/>
    <xf numFmtId="46" fontId="1" fillId="0" borderId="0" xfId="0" applyNumberFormat="1" applyFont="1"/>
    <xf numFmtId="2" fontId="1" fillId="0" borderId="0" xfId="0" applyNumberFormat="1" applyFont="1" applyAlignment="1"/>
    <xf numFmtId="2" fontId="1" fillId="0" borderId="0" xfId="0" applyNumberFormat="1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46" fontId="1" fillId="0" borderId="0" xfId="0" applyNumberFormat="1" applyFont="1" applyAlignment="1">
      <alignment horizontal="center"/>
    </xf>
    <xf numFmtId="46" fontId="1" fillId="0" borderId="0" xfId="0" applyNumberFormat="1" applyFont="1" applyAlignment="1">
      <alignment horizontal="center"/>
    </xf>
    <xf numFmtId="0" fontId="6" fillId="0" borderId="0" xfId="0" applyFont="1" applyAlignment="1"/>
    <xf numFmtId="0" fontId="6" fillId="0" borderId="1" xfId="0" applyFont="1" applyBorder="1" applyAlignment="1"/>
    <xf numFmtId="46" fontId="6" fillId="0" borderId="0" xfId="0" applyNumberFormat="1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/>
    <xf numFmtId="0" fontId="6" fillId="0" borderId="1" xfId="0" applyFont="1" applyBorder="1" applyAlignment="1"/>
    <xf numFmtId="0" fontId="7" fillId="0" borderId="0" xfId="0" applyFont="1" applyAlignment="1"/>
    <xf numFmtId="0" fontId="7" fillId="0" borderId="0" xfId="0" quotePrefix="1" applyFont="1" applyAlignment="1"/>
    <xf numFmtId="1" fontId="1" fillId="0" borderId="0" xfId="0" applyNumberFormat="1" applyFont="1"/>
    <xf numFmtId="0" fontId="6" fillId="0" borderId="0" xfId="0" quotePrefix="1" applyFont="1" applyAlignment="1"/>
    <xf numFmtId="0" fontId="4" fillId="4" borderId="0" xfId="0" applyFont="1" applyFill="1" applyAlignment="1"/>
    <xf numFmtId="0" fontId="8" fillId="0" borderId="0" xfId="0" applyFont="1"/>
    <xf numFmtId="4" fontId="1" fillId="0" borderId="0" xfId="0" applyNumberFormat="1" applyFont="1" applyAlignment="1"/>
    <xf numFmtId="0" fontId="0" fillId="0" borderId="0" xfId="0" applyFont="1" applyBorder="1" applyAlignment="1"/>
    <xf numFmtId="0" fontId="1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46" fontId="1" fillId="0" borderId="0" xfId="0" applyNumberFormat="1" applyFont="1" applyBorder="1" applyAlignment="1">
      <alignment horizontal="center"/>
    </xf>
    <xf numFmtId="0" fontId="9" fillId="0" borderId="0" xfId="0" applyFont="1" applyAlignment="1"/>
    <xf numFmtId="0" fontId="9" fillId="3" borderId="0" xfId="0" applyFont="1" applyFill="1" applyAlignment="1"/>
  </cellXfs>
  <cellStyles count="1">
    <cellStyle name="Normalny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l-PL" b="0">
                <a:solidFill>
                  <a:srgbClr val="757575"/>
                </a:solidFill>
                <a:latin typeface="+mn-lt"/>
              </a:rPr>
              <a:t>Wykres zmiany współczynnika ML poszczególnych badanych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529347452258124"/>
          <c:y val="8.4632516703786187E-2"/>
          <c:w val="0.78470652547741881"/>
          <c:h val="0.77516931764375774"/>
        </c:manualLayout>
      </c:layout>
      <c:lineChart>
        <c:grouping val="standard"/>
        <c:varyColors val="1"/>
        <c:ser>
          <c:idx val="0"/>
          <c:order val="0"/>
          <c:tx>
            <c:strRef>
              <c:f>'Liczba odpowiedzi 1'!$H$26</c:f>
              <c:strCache>
                <c:ptCount val="1"/>
                <c:pt idx="0">
                  <c:v>MF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'Liczba odpowiedzi 1'!$G$27:$G$30</c:f>
              <c:strCache>
                <c:ptCount val="3"/>
                <c:pt idx="0">
                  <c:v>Seria I</c:v>
                </c:pt>
                <c:pt idx="1">
                  <c:v>Seria II</c:v>
                </c:pt>
                <c:pt idx="2">
                  <c:v>Seria III</c:v>
                </c:pt>
              </c:strCache>
            </c:strRef>
          </c:cat>
          <c:val>
            <c:numRef>
              <c:f>'Liczba odpowiedzi 1'!$H$27:$H$30</c:f>
              <c:numCache>
                <c:formatCode>0.00</c:formatCode>
                <c:ptCount val="4"/>
                <c:pt idx="0">
                  <c:v>0</c:v>
                </c:pt>
                <c:pt idx="1">
                  <c:v>0.5714285714285714</c:v>
                </c:pt>
                <c:pt idx="2">
                  <c:v>0.68857142857142861</c:v>
                </c:pt>
                <c:pt idx="3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3F-4F31-9469-8A8CBEFC9FD7}"/>
            </c:ext>
          </c:extLst>
        </c:ser>
        <c:ser>
          <c:idx val="1"/>
          <c:order val="1"/>
          <c:tx>
            <c:strRef>
              <c:f>'Liczba odpowiedzi 1'!$I$26</c:f>
              <c:strCache>
                <c:ptCount val="1"/>
                <c:pt idx="0">
                  <c:v>DG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'Liczba odpowiedzi 1'!$G$27:$G$30</c:f>
              <c:strCache>
                <c:ptCount val="3"/>
                <c:pt idx="0">
                  <c:v>Seria I</c:v>
                </c:pt>
                <c:pt idx="1">
                  <c:v>Seria II</c:v>
                </c:pt>
                <c:pt idx="2">
                  <c:v>Seria III</c:v>
                </c:pt>
              </c:strCache>
            </c:strRef>
          </c:cat>
          <c:val>
            <c:numRef>
              <c:f>'Liczba odpowiedzi 1'!$I$27:$I$30</c:f>
              <c:numCache>
                <c:formatCode>0.00</c:formatCode>
                <c:ptCount val="4"/>
                <c:pt idx="0">
                  <c:v>0</c:v>
                </c:pt>
                <c:pt idx="1">
                  <c:v>0.46282527881040891</c:v>
                </c:pt>
                <c:pt idx="2">
                  <c:v>0.61152416356877326</c:v>
                </c:pt>
                <c:pt idx="3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3F-4F31-9469-8A8CBEFC9FD7}"/>
            </c:ext>
          </c:extLst>
        </c:ser>
        <c:ser>
          <c:idx val="2"/>
          <c:order val="2"/>
          <c:tx>
            <c:strRef>
              <c:f>'Liczba odpowiedzi 1'!$J$26</c:f>
              <c:strCache>
                <c:ptCount val="1"/>
                <c:pt idx="0">
                  <c:v>AF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'Liczba odpowiedzi 1'!$G$27:$G$30</c:f>
              <c:strCache>
                <c:ptCount val="3"/>
                <c:pt idx="0">
                  <c:v>Seria I</c:v>
                </c:pt>
                <c:pt idx="1">
                  <c:v>Seria II</c:v>
                </c:pt>
                <c:pt idx="2">
                  <c:v>Seria III</c:v>
                </c:pt>
              </c:strCache>
            </c:strRef>
          </c:cat>
          <c:val>
            <c:numRef>
              <c:f>'Liczba odpowiedzi 1'!$J$27:$J$30</c:f>
              <c:numCache>
                <c:formatCode>0.00</c:formatCode>
                <c:ptCount val="4"/>
                <c:pt idx="0">
                  <c:v>0</c:v>
                </c:pt>
                <c:pt idx="1">
                  <c:v>0.60437375745526833</c:v>
                </c:pt>
                <c:pt idx="2">
                  <c:v>0.75546719681908547</c:v>
                </c:pt>
                <c:pt idx="3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3F-4F31-9469-8A8CBEFC9FD7}"/>
            </c:ext>
          </c:extLst>
        </c:ser>
        <c:ser>
          <c:idx val="3"/>
          <c:order val="3"/>
          <c:tx>
            <c:strRef>
              <c:f>'Liczba odpowiedzi 1'!$K$26</c:f>
              <c:strCache>
                <c:ptCount val="1"/>
                <c:pt idx="0">
                  <c:v>PI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'Liczba odpowiedzi 1'!$G$27:$G$30</c:f>
              <c:strCache>
                <c:ptCount val="3"/>
                <c:pt idx="0">
                  <c:v>Seria I</c:v>
                </c:pt>
                <c:pt idx="1">
                  <c:v>Seria II</c:v>
                </c:pt>
                <c:pt idx="2">
                  <c:v>Seria III</c:v>
                </c:pt>
              </c:strCache>
            </c:strRef>
          </c:cat>
          <c:val>
            <c:numRef>
              <c:f>'Liczba odpowiedzi 1'!$K$27:$K$30</c:f>
              <c:numCache>
                <c:formatCode>0.00</c:formatCode>
                <c:ptCount val="4"/>
                <c:pt idx="0">
                  <c:v>0</c:v>
                </c:pt>
                <c:pt idx="1">
                  <c:v>0.58663883089770352</c:v>
                </c:pt>
                <c:pt idx="2">
                  <c:v>0.80584551148225469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3F-4F31-9469-8A8CBEFC9FD7}"/>
            </c:ext>
          </c:extLst>
        </c:ser>
        <c:ser>
          <c:idx val="4"/>
          <c:order val="4"/>
          <c:tx>
            <c:strRef>
              <c:f>'Liczba odpowiedzi 1'!$L$26</c:f>
              <c:strCache>
                <c:ptCount val="1"/>
                <c:pt idx="0">
                  <c:v>PG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'Liczba odpowiedzi 1'!$G$27:$G$30</c:f>
              <c:strCache>
                <c:ptCount val="3"/>
                <c:pt idx="0">
                  <c:v>Seria I</c:v>
                </c:pt>
                <c:pt idx="1">
                  <c:v>Seria II</c:v>
                </c:pt>
                <c:pt idx="2">
                  <c:v>Seria III</c:v>
                </c:pt>
              </c:strCache>
            </c:strRef>
          </c:cat>
          <c:val>
            <c:numRef>
              <c:f>'Liczba odpowiedzi 1'!$L$27:$L$30</c:f>
              <c:numCache>
                <c:formatCode>0.00</c:formatCode>
                <c:ptCount val="4"/>
                <c:pt idx="0">
                  <c:v>0</c:v>
                </c:pt>
                <c:pt idx="1">
                  <c:v>0.44578313253012047</c:v>
                </c:pt>
                <c:pt idx="2">
                  <c:v>0.50803212851405621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3F-4F31-9469-8A8CBEFC9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001020"/>
        <c:axId val="1674684617"/>
      </c:lineChart>
      <c:catAx>
        <c:axId val="19650010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l-P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1674684617"/>
        <c:crosses val="autoZero"/>
        <c:auto val="1"/>
        <c:lblAlgn val="ctr"/>
        <c:lblOffset val="100"/>
        <c:noMultiLvlLbl val="1"/>
      </c:catAx>
      <c:valAx>
        <c:axId val="16746846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l-PL" b="0">
                    <a:solidFill>
                      <a:srgbClr val="000000"/>
                    </a:solidFill>
                    <a:latin typeface="+mn-lt"/>
                  </a:rPr>
                  <a:t>Współczynnik ML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19650010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l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l-PL" b="0">
                <a:solidFill>
                  <a:srgbClr val="757575"/>
                </a:solidFill>
                <a:latin typeface="+mn-lt"/>
              </a:rPr>
              <a:t>Wykres współczynnika ML dla średnich czasów badania w poszczególnych seriach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'Liczba odpowiedzi 1'!$H$30:$J$30</c:f>
              <c:strCache>
                <c:ptCount val="3"/>
                <c:pt idx="0">
                  <c:v>Seria I</c:v>
                </c:pt>
                <c:pt idx="1">
                  <c:v>Seria II</c:v>
                </c:pt>
                <c:pt idx="2">
                  <c:v>Seria III</c:v>
                </c:pt>
              </c:strCache>
            </c:strRef>
          </c:cat>
          <c:val>
            <c:numRef>
              <c:f>'Liczba odpowiedzi 1'!$H$31:$J$31</c:f>
              <c:numCache>
                <c:formatCode>General</c:formatCode>
                <c:ptCount val="3"/>
                <c:pt idx="0">
                  <c:v>0</c:v>
                </c:pt>
                <c:pt idx="1">
                  <c:v>0.53</c:v>
                </c:pt>
                <c:pt idx="2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8-44D4-A07D-535259184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257091"/>
        <c:axId val="1089590787"/>
      </c:lineChart>
      <c:catAx>
        <c:axId val="10122570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l-P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1089590787"/>
        <c:crosses val="autoZero"/>
        <c:auto val="1"/>
        <c:lblAlgn val="ctr"/>
        <c:lblOffset val="100"/>
        <c:noMultiLvlLbl val="1"/>
      </c:catAx>
      <c:valAx>
        <c:axId val="10895907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l-PL" b="0">
                    <a:solidFill>
                      <a:srgbClr val="000000"/>
                    </a:solidFill>
                    <a:latin typeface="+mn-lt"/>
                  </a:rPr>
                  <a:t>Współczynnik ML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101225709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l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Wykres zmiany współczynnika ML poszczególnych badanych</a:t>
            </a:r>
          </a:p>
        </c:rich>
      </c:tx>
      <c:layout>
        <c:manualLayout>
          <c:xMode val="edge"/>
          <c:yMode val="edge"/>
          <c:x val="3.089080459770115E-2"/>
          <c:y val="4.7674418604651166E-2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Arkusz2!$L$29</c:f>
              <c:strCache>
                <c:ptCount val="1"/>
                <c:pt idx="0">
                  <c:v>Marcin Ferenc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Arkusz2!$M$28:$O$28</c:f>
              <c:strCache>
                <c:ptCount val="3"/>
                <c:pt idx="0">
                  <c:v>Sesja 1</c:v>
                </c:pt>
                <c:pt idx="1">
                  <c:v>Sesja 2</c:v>
                </c:pt>
                <c:pt idx="2">
                  <c:v>Sesja 3</c:v>
                </c:pt>
              </c:strCache>
            </c:strRef>
          </c:cat>
          <c:val>
            <c:numRef>
              <c:f>Arkusz2!$M$29:$O$29</c:f>
              <c:numCache>
                <c:formatCode>0.00</c:formatCode>
                <c:ptCount val="3"/>
                <c:pt idx="0">
                  <c:v>0</c:v>
                </c:pt>
                <c:pt idx="1">
                  <c:v>0.40934065934067293</c:v>
                </c:pt>
                <c:pt idx="2">
                  <c:v>0.53846153846155265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A2-4976-8DC5-F9B268041F35}"/>
            </c:ext>
          </c:extLst>
        </c:ser>
        <c:ser>
          <c:idx val="1"/>
          <c:order val="1"/>
          <c:tx>
            <c:strRef>
              <c:f>Arkusz2!$L$30</c:f>
              <c:strCache>
                <c:ptCount val="1"/>
                <c:pt idx="0">
                  <c:v>Dominika Grzejszczyk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Arkusz2!$M$28:$O$28</c:f>
              <c:strCache>
                <c:ptCount val="3"/>
                <c:pt idx="0">
                  <c:v>Sesja 1</c:v>
                </c:pt>
                <c:pt idx="1">
                  <c:v>Sesja 2</c:v>
                </c:pt>
                <c:pt idx="2">
                  <c:v>Sesja 3</c:v>
                </c:pt>
              </c:strCache>
            </c:strRef>
          </c:cat>
          <c:val>
            <c:numRef>
              <c:f>Arkusz2!$M$30:$O$30</c:f>
              <c:numCache>
                <c:formatCode>0.00</c:formatCode>
                <c:ptCount val="3"/>
                <c:pt idx="0">
                  <c:v>0</c:v>
                </c:pt>
                <c:pt idx="1">
                  <c:v>-0.45614035087719967</c:v>
                </c:pt>
                <c:pt idx="2">
                  <c:v>0.2719298245613791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2-4976-8DC5-F9B268041F35}"/>
            </c:ext>
          </c:extLst>
        </c:ser>
        <c:ser>
          <c:idx val="2"/>
          <c:order val="2"/>
          <c:tx>
            <c:strRef>
              <c:f>Arkusz2!$L$31</c:f>
              <c:strCache>
                <c:ptCount val="1"/>
                <c:pt idx="0">
                  <c:v>Adrian Filipiuk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Arkusz2!$M$28:$O$28</c:f>
              <c:strCache>
                <c:ptCount val="3"/>
                <c:pt idx="0">
                  <c:v>Sesja 1</c:v>
                </c:pt>
                <c:pt idx="1">
                  <c:v>Sesja 2</c:v>
                </c:pt>
                <c:pt idx="2">
                  <c:v>Sesja 3</c:v>
                </c:pt>
              </c:strCache>
            </c:strRef>
          </c:cat>
          <c:val>
            <c:numRef>
              <c:f>Arkusz2!$M$31:$O$31</c:f>
              <c:numCache>
                <c:formatCode>0.00</c:formatCode>
                <c:ptCount val="3"/>
                <c:pt idx="0">
                  <c:v>0</c:v>
                </c:pt>
                <c:pt idx="1">
                  <c:v>0.37547892720304754</c:v>
                </c:pt>
                <c:pt idx="2">
                  <c:v>0.2375478927203028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A2-4976-8DC5-F9B268041F35}"/>
            </c:ext>
          </c:extLst>
        </c:ser>
        <c:ser>
          <c:idx val="3"/>
          <c:order val="3"/>
          <c:tx>
            <c:strRef>
              <c:f>Arkusz2!$L$32</c:f>
              <c:strCache>
                <c:ptCount val="1"/>
                <c:pt idx="0">
                  <c:v>Patryk Iwanowski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Arkusz2!$M$28:$O$28</c:f>
              <c:strCache>
                <c:ptCount val="3"/>
                <c:pt idx="0">
                  <c:v>Sesja 1</c:v>
                </c:pt>
                <c:pt idx="1">
                  <c:v>Sesja 2</c:v>
                </c:pt>
                <c:pt idx="2">
                  <c:v>Sesja 3</c:v>
                </c:pt>
              </c:strCache>
            </c:strRef>
          </c:cat>
          <c:val>
            <c:numRef>
              <c:f>Arkusz2!$M$32:$O$32</c:f>
              <c:numCache>
                <c:formatCode>0.00</c:formatCode>
                <c:ptCount val="3"/>
                <c:pt idx="0">
                  <c:v>0</c:v>
                </c:pt>
                <c:pt idx="1">
                  <c:v>-0.1127167630057692</c:v>
                </c:pt>
                <c:pt idx="2">
                  <c:v>0.42485549132948713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A2-4976-8DC5-F9B268041F35}"/>
            </c:ext>
          </c:extLst>
        </c:ser>
        <c:ser>
          <c:idx val="4"/>
          <c:order val="4"/>
          <c:tx>
            <c:strRef>
              <c:f>Arkusz2!$L$33</c:f>
              <c:strCache>
                <c:ptCount val="1"/>
                <c:pt idx="0">
                  <c:v>Przemek Gosik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Arkusz2!$M$28:$O$28</c:f>
              <c:strCache>
                <c:ptCount val="3"/>
                <c:pt idx="0">
                  <c:v>Sesja 1</c:v>
                </c:pt>
                <c:pt idx="1">
                  <c:v>Sesja 2</c:v>
                </c:pt>
                <c:pt idx="2">
                  <c:v>Sesja 3</c:v>
                </c:pt>
              </c:strCache>
            </c:strRef>
          </c:cat>
          <c:val>
            <c:numRef>
              <c:f>Arkusz2!$M$33:$O$33</c:f>
              <c:numCache>
                <c:formatCode>0.00</c:formatCode>
                <c:ptCount val="3"/>
                <c:pt idx="0">
                  <c:v>0</c:v>
                </c:pt>
                <c:pt idx="1">
                  <c:v>0.2032085561497535</c:v>
                </c:pt>
                <c:pt idx="2">
                  <c:v>0.55882352941177749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A2-4976-8DC5-F9B268041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52537"/>
        <c:axId val="879710692"/>
      </c:lineChart>
      <c:catAx>
        <c:axId val="18288525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879710692"/>
        <c:crosses val="autoZero"/>
        <c:auto val="1"/>
        <c:lblAlgn val="ctr"/>
        <c:lblOffset val="100"/>
        <c:noMultiLvlLbl val="1"/>
      </c:catAx>
      <c:valAx>
        <c:axId val="8797106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Współczynnik ML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182885253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l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Wykres współczynnika ML dla średnich czasów badania w poszczególnych seriach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Arkusz2!$M$28:$O$28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6-4E5B-99FF-59F26A6B9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753651"/>
        <c:axId val="1052426710"/>
      </c:lineChart>
      <c:catAx>
        <c:axId val="12957536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Sesja 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1052426710"/>
        <c:crosses val="autoZero"/>
        <c:auto val="1"/>
        <c:lblAlgn val="ctr"/>
        <c:lblOffset val="100"/>
        <c:noMultiLvlLbl val="1"/>
      </c:catAx>
      <c:valAx>
        <c:axId val="10524267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129575365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l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Wykres współczynnika ML dla średnich czasów badania w poszczególnych seriach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Arkusz2!$M$37:$O$37</c:f>
              <c:strCache>
                <c:ptCount val="3"/>
                <c:pt idx="0">
                  <c:v>Sesja 1</c:v>
                </c:pt>
                <c:pt idx="1">
                  <c:v>Sesja 2</c:v>
                </c:pt>
                <c:pt idx="2">
                  <c:v>Sesja 3</c:v>
                </c:pt>
              </c:strCache>
            </c:strRef>
          </c:cat>
          <c:val>
            <c:numRef>
              <c:f>Arkusz2!$M$38:$O$38</c:f>
              <c:numCache>
                <c:formatCode>#,##0.00</c:formatCode>
                <c:ptCount val="3"/>
                <c:pt idx="0">
                  <c:v>0</c:v>
                </c:pt>
                <c:pt idx="1">
                  <c:v>0.08</c:v>
                </c:pt>
                <c:pt idx="2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3-4BC3-92D2-6AEA23FBC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1878643"/>
        <c:axId val="1120324564"/>
      </c:lineChart>
      <c:catAx>
        <c:axId val="20918786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1120324564"/>
        <c:crosses val="autoZero"/>
        <c:auto val="1"/>
        <c:lblAlgn val="ctr"/>
        <c:lblOffset val="100"/>
        <c:noMultiLvlLbl val="1"/>
      </c:catAx>
      <c:valAx>
        <c:axId val="11203245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Ws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209187864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l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485775</xdr:colOff>
      <xdr:row>31</xdr:row>
      <xdr:rowOff>114300</xdr:rowOff>
    </xdr:from>
    <xdr:ext cx="6905625" cy="4276725"/>
    <xdr:graphicFrame macro="">
      <xdr:nvGraphicFramePr>
        <xdr:cNvPr id="4" name="Chart 3" title="Wykres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714375</xdr:colOff>
      <xdr:row>56</xdr:row>
      <xdr:rowOff>133350</xdr:rowOff>
    </xdr:from>
    <xdr:ext cx="5715000" cy="3533775"/>
    <xdr:graphicFrame macro="">
      <xdr:nvGraphicFramePr>
        <xdr:cNvPr id="5" name="Chart 4" title="Wykres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533400</xdr:colOff>
      <xdr:row>45</xdr:row>
      <xdr:rowOff>95250</xdr:rowOff>
    </xdr:from>
    <xdr:ext cx="6629400" cy="4095750"/>
    <xdr:graphicFrame macro="">
      <xdr:nvGraphicFramePr>
        <xdr:cNvPr id="5" name="Chart 5" title="Wykres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619125</xdr:colOff>
      <xdr:row>64</xdr:row>
      <xdr:rowOff>57150</xdr:rowOff>
    </xdr:from>
    <xdr:ext cx="5715000" cy="3533775"/>
    <xdr:graphicFrame macro="">
      <xdr:nvGraphicFramePr>
        <xdr:cNvPr id="6" name="Chart 6" title="Wykres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485775</xdr:colOff>
      <xdr:row>42</xdr:row>
      <xdr:rowOff>171450</xdr:rowOff>
    </xdr:from>
    <xdr:ext cx="6629400" cy="4095750"/>
    <xdr:graphicFrame macro="">
      <xdr:nvGraphicFramePr>
        <xdr:cNvPr id="7" name="Chart 7" title="Wykres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xd.adobe.com/view/6217aeaa-e5e8-4ea3-824e-1687ccdd3b10/?fullscreen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licytacje.komornik.pl/" TargetMode="External"/><Relationship Id="rId7" Type="http://schemas.openxmlformats.org/officeDocument/2006/relationships/hyperlink" Target="https://licytacje.komornik.pl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licytacje.komornik.pl/" TargetMode="External"/><Relationship Id="rId1" Type="http://schemas.openxmlformats.org/officeDocument/2006/relationships/hyperlink" Target="https://licytacje.komornik.pl/" TargetMode="External"/><Relationship Id="rId6" Type="http://schemas.openxmlformats.org/officeDocument/2006/relationships/hyperlink" Target="https://licytacje.komornik.pl/" TargetMode="External"/><Relationship Id="rId11" Type="http://schemas.openxmlformats.org/officeDocument/2006/relationships/hyperlink" Target="https://xd.adobe.com/view/6217aeaa-e5e8-4ea3-824e-1687ccdd3b10/?fullscreen" TargetMode="External"/><Relationship Id="rId5" Type="http://schemas.openxmlformats.org/officeDocument/2006/relationships/hyperlink" Target="http://www.licytacje.komornik.pl/" TargetMode="External"/><Relationship Id="rId10" Type="http://schemas.openxmlformats.org/officeDocument/2006/relationships/hyperlink" Target="https://xd.adobe.com/view/6217aeaa-e5e8-4ea3-824e-1687ccdd3b10/?fullscreen" TargetMode="External"/><Relationship Id="rId4" Type="http://schemas.openxmlformats.org/officeDocument/2006/relationships/hyperlink" Target="https://xd.adobe.com/view/6217aeaa-e5e8-4ea3-824e-1687ccdd3b10/?fullscreen" TargetMode="External"/><Relationship Id="rId9" Type="http://schemas.openxmlformats.org/officeDocument/2006/relationships/hyperlink" Target="http://www.licytacje.komornik.p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60"/>
  <sheetViews>
    <sheetView tabSelected="1" workbookViewId="0">
      <pane ySplit="1" topLeftCell="A47" activePane="bottomLeft" state="frozen"/>
      <selection pane="bottomLeft" activeCell="B41" sqref="B41"/>
    </sheetView>
  </sheetViews>
  <sheetFormatPr defaultColWidth="12.5703125" defaultRowHeight="15.75" customHeight="1"/>
  <cols>
    <col min="1" max="15" width="18.855468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ht="12.75">
      <c r="A2" s="2">
        <v>44685.69463917824</v>
      </c>
      <c r="B2" s="38" t="s">
        <v>101</v>
      </c>
      <c r="C2" s="4">
        <v>0.69039351851851849</v>
      </c>
      <c r="D2" s="4">
        <v>0.69444444444444442</v>
      </c>
      <c r="E2" s="3" t="s">
        <v>10</v>
      </c>
      <c r="F2" s="5" t="s">
        <v>11</v>
      </c>
      <c r="G2" s="3" t="s">
        <v>12</v>
      </c>
      <c r="H2" s="3" t="s">
        <v>13</v>
      </c>
      <c r="I2" s="3">
        <v>4774821</v>
      </c>
    </row>
    <row r="3" spans="1:10" ht="12.75">
      <c r="A3" s="2">
        <v>44685.696513703704</v>
      </c>
      <c r="B3" s="38" t="s">
        <v>104</v>
      </c>
      <c r="C3" s="4">
        <v>0.6909143518518519</v>
      </c>
      <c r="D3" s="4">
        <v>0.69645833333333329</v>
      </c>
      <c r="E3" s="3" t="s">
        <v>15</v>
      </c>
      <c r="F3" s="5" t="s">
        <v>16</v>
      </c>
      <c r="G3" s="3" t="s">
        <v>17</v>
      </c>
      <c r="H3" s="3" t="s">
        <v>18</v>
      </c>
      <c r="I3" s="3">
        <v>4774821</v>
      </c>
    </row>
    <row r="4" spans="1:10" ht="12.75">
      <c r="A4" s="2">
        <v>44685.699048877315</v>
      </c>
      <c r="B4" s="38" t="s">
        <v>105</v>
      </c>
      <c r="C4" s="4">
        <v>0.69313657407407403</v>
      </c>
      <c r="D4" s="4">
        <v>0.69891203703703708</v>
      </c>
      <c r="E4" s="3" t="s">
        <v>20</v>
      </c>
      <c r="F4" s="3" t="s">
        <v>21</v>
      </c>
      <c r="G4" s="3">
        <v>780008421</v>
      </c>
      <c r="H4" s="3" t="s">
        <v>13</v>
      </c>
      <c r="I4" s="3">
        <v>4774821</v>
      </c>
    </row>
    <row r="5" spans="1:10" ht="12.75">
      <c r="A5" s="2">
        <v>44685.699368784721</v>
      </c>
      <c r="B5" s="38" t="s">
        <v>102</v>
      </c>
      <c r="C5" s="4">
        <v>0.69299768518518523</v>
      </c>
      <c r="D5" s="4">
        <v>0.69922453703703702</v>
      </c>
      <c r="E5" s="3" t="s">
        <v>23</v>
      </c>
      <c r="F5" s="3" t="s">
        <v>24</v>
      </c>
      <c r="G5" s="3" t="s">
        <v>25</v>
      </c>
      <c r="H5" s="3" t="s">
        <v>13</v>
      </c>
      <c r="I5" s="3">
        <v>4774821</v>
      </c>
    </row>
    <row r="6" spans="1:10" ht="12.75">
      <c r="A6" s="2">
        <v>44685.710503831018</v>
      </c>
      <c r="B6" s="38" t="s">
        <v>101</v>
      </c>
      <c r="C6" s="4">
        <v>0.70856481481481481</v>
      </c>
      <c r="D6" s="4">
        <v>0.71030092592592597</v>
      </c>
      <c r="E6" s="3" t="s">
        <v>10</v>
      </c>
      <c r="F6" s="6" t="s">
        <v>11</v>
      </c>
      <c r="G6" s="3" t="s">
        <v>12</v>
      </c>
      <c r="H6" s="3" t="s">
        <v>13</v>
      </c>
      <c r="I6" s="3">
        <v>4774821</v>
      </c>
    </row>
    <row r="7" spans="1:10" ht="12.75">
      <c r="A7" s="2">
        <v>44685.711639375004</v>
      </c>
      <c r="B7" s="38" t="s">
        <v>105</v>
      </c>
      <c r="C7" s="4">
        <v>0.70833333333333337</v>
      </c>
      <c r="D7" s="4">
        <v>0.71152777777777776</v>
      </c>
      <c r="E7" s="3" t="s">
        <v>26</v>
      </c>
      <c r="F7" s="5" t="s">
        <v>27</v>
      </c>
      <c r="G7" s="3">
        <v>780008421</v>
      </c>
      <c r="H7" s="3" t="s">
        <v>28</v>
      </c>
      <c r="I7" s="3" t="s">
        <v>29</v>
      </c>
    </row>
    <row r="8" spans="1:10" ht="12.75">
      <c r="A8" s="2">
        <v>44685.712832662037</v>
      </c>
      <c r="B8" s="38" t="s">
        <v>104</v>
      </c>
      <c r="C8" s="4">
        <v>0.71015046296296291</v>
      </c>
      <c r="D8" s="4">
        <v>0.71267361111111116</v>
      </c>
      <c r="E8" s="3" t="s">
        <v>15</v>
      </c>
      <c r="F8" s="5" t="s">
        <v>16</v>
      </c>
      <c r="G8" s="3">
        <v>817593974</v>
      </c>
      <c r="H8" s="3" t="s">
        <v>18</v>
      </c>
      <c r="I8" s="3">
        <v>4774821</v>
      </c>
    </row>
    <row r="9" spans="1:10" ht="12.75">
      <c r="A9" s="2">
        <v>44685.714567743053</v>
      </c>
      <c r="B9" s="38" t="s">
        <v>102</v>
      </c>
      <c r="C9" s="4">
        <v>0.71112268518518518</v>
      </c>
      <c r="D9" s="4">
        <v>0.71446759259259263</v>
      </c>
      <c r="E9" s="3" t="s">
        <v>30</v>
      </c>
      <c r="F9" s="3" t="s">
        <v>31</v>
      </c>
      <c r="G9" s="3" t="s">
        <v>25</v>
      </c>
      <c r="H9" s="3" t="s">
        <v>13</v>
      </c>
      <c r="I9" s="3">
        <v>4774821</v>
      </c>
    </row>
    <row r="10" spans="1:10" ht="12.75">
      <c r="A10" s="2">
        <v>44685.723544097222</v>
      </c>
      <c r="B10" s="38" t="s">
        <v>101</v>
      </c>
      <c r="C10" s="4">
        <v>0.7221643518518519</v>
      </c>
      <c r="D10" s="4">
        <v>0.72342592592592592</v>
      </c>
      <c r="E10" s="3" t="s">
        <v>10</v>
      </c>
      <c r="F10" s="6" t="s">
        <v>11</v>
      </c>
      <c r="G10" s="3" t="s">
        <v>12</v>
      </c>
      <c r="H10" s="3" t="s">
        <v>13</v>
      </c>
      <c r="I10" s="3">
        <v>4774821</v>
      </c>
    </row>
    <row r="11" spans="1:10" ht="12.75">
      <c r="A11" s="2">
        <v>44685.728151805553</v>
      </c>
      <c r="B11" s="38" t="s">
        <v>105</v>
      </c>
      <c r="C11" s="4">
        <v>0.72518518518518515</v>
      </c>
      <c r="D11" s="4">
        <v>0.72802083333333334</v>
      </c>
      <c r="E11" s="3" t="s">
        <v>26</v>
      </c>
      <c r="F11" s="5" t="s">
        <v>32</v>
      </c>
      <c r="G11" s="3">
        <v>780008421</v>
      </c>
      <c r="H11" s="3" t="s">
        <v>28</v>
      </c>
      <c r="I11" s="3" t="s">
        <v>29</v>
      </c>
    </row>
    <row r="12" spans="1:10" ht="12.75">
      <c r="A12" s="2">
        <v>44685.728851747685</v>
      </c>
      <c r="B12" s="38" t="s">
        <v>102</v>
      </c>
      <c r="C12" s="4">
        <v>0.72640046296296301</v>
      </c>
      <c r="D12" s="4">
        <v>0.72881944444444446</v>
      </c>
      <c r="E12" s="3" t="s">
        <v>34</v>
      </c>
      <c r="F12" s="3" t="s">
        <v>31</v>
      </c>
      <c r="G12" s="3" t="s">
        <v>25</v>
      </c>
      <c r="H12" s="3" t="s">
        <v>13</v>
      </c>
      <c r="I12" s="3">
        <v>4774821</v>
      </c>
    </row>
    <row r="13" spans="1:10" ht="12.75">
      <c r="A13" s="2">
        <v>44685.730131562501</v>
      </c>
      <c r="B13" s="38" t="s">
        <v>103</v>
      </c>
      <c r="C13" s="4">
        <v>0.724212962962963</v>
      </c>
      <c r="D13" s="4">
        <v>0.73004629629629625</v>
      </c>
      <c r="E13" s="3" t="s">
        <v>36</v>
      </c>
      <c r="F13" s="5" t="s">
        <v>27</v>
      </c>
      <c r="G13" s="7">
        <v>780008421</v>
      </c>
      <c r="H13" s="7" t="s">
        <v>18</v>
      </c>
      <c r="I13" s="7" t="s">
        <v>29</v>
      </c>
      <c r="J13" s="8"/>
    </row>
    <row r="14" spans="1:10" ht="12.75">
      <c r="A14" s="2">
        <v>44685.73105347222</v>
      </c>
      <c r="B14" s="38" t="s">
        <v>104</v>
      </c>
      <c r="C14" s="4">
        <v>0.72876157407407405</v>
      </c>
      <c r="D14" s="4">
        <v>0.73093750000000002</v>
      </c>
      <c r="E14" s="3" t="s">
        <v>36</v>
      </c>
      <c r="F14" s="5" t="s">
        <v>16</v>
      </c>
      <c r="G14" s="3">
        <v>817593974</v>
      </c>
      <c r="H14" s="3" t="s">
        <v>37</v>
      </c>
      <c r="I14" s="3">
        <v>4774821</v>
      </c>
    </row>
    <row r="15" spans="1:10" ht="12.75">
      <c r="A15" s="2">
        <v>44685.737514444445</v>
      </c>
      <c r="B15" s="39" t="s">
        <v>103</v>
      </c>
      <c r="C15" s="4">
        <v>0.73555555555555552</v>
      </c>
      <c r="D15" s="4">
        <v>0.73785879629629625</v>
      </c>
      <c r="E15" s="3" t="s">
        <v>36</v>
      </c>
      <c r="F15" s="5" t="s">
        <v>27</v>
      </c>
      <c r="G15" s="3">
        <v>780008421</v>
      </c>
      <c r="H15" s="3" t="s">
        <v>18</v>
      </c>
      <c r="I15" s="3" t="s">
        <v>29</v>
      </c>
    </row>
    <row r="16" spans="1:10" ht="12.75">
      <c r="A16" s="2">
        <v>44685.918983831019</v>
      </c>
      <c r="B16" s="38" t="s">
        <v>103</v>
      </c>
      <c r="C16" s="4">
        <v>0.9174768518518519</v>
      </c>
      <c r="D16" s="4">
        <v>0.91890046296296302</v>
      </c>
      <c r="E16" s="3" t="s">
        <v>36</v>
      </c>
      <c r="F16" s="5" t="s">
        <v>27</v>
      </c>
      <c r="G16" s="3">
        <v>780008421</v>
      </c>
      <c r="H16" s="3" t="s">
        <v>28</v>
      </c>
      <c r="I16" s="3" t="s">
        <v>29</v>
      </c>
    </row>
    <row r="20" spans="1:12">
      <c r="C20" s="10" t="s">
        <v>38</v>
      </c>
      <c r="D20" s="11" t="s">
        <v>39</v>
      </c>
      <c r="E20" s="10" t="s">
        <v>40</v>
      </c>
      <c r="F20" s="11" t="s">
        <v>41</v>
      </c>
      <c r="G20" s="3"/>
    </row>
    <row r="21" spans="1:12">
      <c r="B21" s="12" t="s">
        <v>101</v>
      </c>
      <c r="C21" s="13">
        <f>D2-C2</f>
        <v>4.05092592592593E-3</v>
      </c>
      <c r="D21" s="13">
        <f>D6-C6</f>
        <v>1.7361111111111605E-3</v>
      </c>
      <c r="E21" s="13">
        <f>D10-C10</f>
        <v>1.2615740740740122E-3</v>
      </c>
      <c r="F21" s="13">
        <f t="shared" ref="F21:F25" si="0">AVERAGE(C21:E21)</f>
        <v>2.3495370370370341E-3</v>
      </c>
    </row>
    <row r="22" spans="1:12">
      <c r="B22" s="12" t="s">
        <v>102</v>
      </c>
      <c r="C22" s="13">
        <f>D5-C5</f>
        <v>6.226851851851789E-3</v>
      </c>
      <c r="D22" s="13">
        <f>D9-C9</f>
        <v>3.3449074074074492E-3</v>
      </c>
      <c r="E22" s="13">
        <f>D12-C12</f>
        <v>2.4189814814814525E-3</v>
      </c>
      <c r="F22" s="13">
        <f t="shared" si="0"/>
        <v>3.9969135802468969E-3</v>
      </c>
    </row>
    <row r="23" spans="1:12">
      <c r="B23" s="12" t="s">
        <v>103</v>
      </c>
      <c r="C23" s="13">
        <f>D13-C13</f>
        <v>5.833333333333246E-3</v>
      </c>
      <c r="D23" s="13">
        <f>D15-C15</f>
        <v>2.3032407407407307E-3</v>
      </c>
      <c r="E23" s="13">
        <f>D16-C16</f>
        <v>1.4236111111111116E-3</v>
      </c>
      <c r="F23" s="13">
        <f t="shared" si="0"/>
        <v>3.1867283950616962E-3</v>
      </c>
    </row>
    <row r="24" spans="1:12">
      <c r="B24" s="12" t="s">
        <v>104</v>
      </c>
      <c r="C24" s="13">
        <f t="shared" ref="C24:C25" si="1">D3-C3</f>
        <v>5.5439814814813859E-3</v>
      </c>
      <c r="D24" s="13">
        <f>D8-C8</f>
        <v>2.5231481481482465E-3</v>
      </c>
      <c r="E24" s="13">
        <f>D14-C14</f>
        <v>2.17592592592597E-3</v>
      </c>
      <c r="F24" s="13">
        <f t="shared" si="0"/>
        <v>3.4143518518518676E-3</v>
      </c>
    </row>
    <row r="25" spans="1:12">
      <c r="B25" s="12" t="s">
        <v>105</v>
      </c>
      <c r="C25" s="13">
        <f t="shared" si="1"/>
        <v>5.7754629629630516E-3</v>
      </c>
      <c r="D25" s="13">
        <f>D7-C7</f>
        <v>3.1944444444443887E-3</v>
      </c>
      <c r="E25" s="13">
        <f>D11-C11</f>
        <v>2.8356481481481843E-3</v>
      </c>
      <c r="F25" s="13">
        <f t="shared" si="0"/>
        <v>3.9351851851852082E-3</v>
      </c>
    </row>
    <row r="26" spans="1:12">
      <c r="H26" s="12" t="s">
        <v>101</v>
      </c>
      <c r="I26" s="12" t="s">
        <v>102</v>
      </c>
      <c r="J26" s="12" t="s">
        <v>103</v>
      </c>
      <c r="K26" s="12" t="s">
        <v>104</v>
      </c>
      <c r="L26" s="12" t="s">
        <v>105</v>
      </c>
    </row>
    <row r="27" spans="1:12">
      <c r="B27" s="3" t="s">
        <v>42</v>
      </c>
      <c r="C27" s="3" t="s">
        <v>43</v>
      </c>
      <c r="D27" s="3" t="s">
        <v>44</v>
      </c>
      <c r="G27" s="3" t="s">
        <v>42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</row>
    <row r="28" spans="1:12">
      <c r="A28" s="12" t="s">
        <v>101</v>
      </c>
      <c r="B28" s="3">
        <v>0</v>
      </c>
      <c r="C28" s="14">
        <f>(350-150)/350</f>
        <v>0.5714285714285714</v>
      </c>
      <c r="D28" s="14">
        <f>(350-109)/350</f>
        <v>0.68857142857142861</v>
      </c>
      <c r="G28" s="3" t="s">
        <v>43</v>
      </c>
      <c r="H28" s="14">
        <f>(350-150)/350</f>
        <v>0.5714285714285714</v>
      </c>
      <c r="I28" s="14">
        <f>(538-289)/538</f>
        <v>0.46282527881040891</v>
      </c>
      <c r="J28" s="14">
        <f>(503-199)/503</f>
        <v>0.60437375745526833</v>
      </c>
      <c r="K28" s="14">
        <f>(479-198)/479</f>
        <v>0.58663883089770352</v>
      </c>
      <c r="L28" s="14">
        <f>(498-276)/498</f>
        <v>0.44578313253012047</v>
      </c>
    </row>
    <row r="29" spans="1:12">
      <c r="A29" s="12" t="s">
        <v>102</v>
      </c>
      <c r="B29" s="3">
        <v>0</v>
      </c>
      <c r="C29" s="14">
        <f>(538-289)/538</f>
        <v>0.46282527881040891</v>
      </c>
      <c r="D29" s="14">
        <f>(538-209)/538</f>
        <v>0.61152416356877326</v>
      </c>
      <c r="G29" s="3" t="s">
        <v>44</v>
      </c>
      <c r="H29" s="14">
        <f>(350-109)/350</f>
        <v>0.68857142857142861</v>
      </c>
      <c r="I29" s="14">
        <f>(538-209)/538</f>
        <v>0.61152416356877326</v>
      </c>
      <c r="J29" s="14">
        <f>(503-123)/503</f>
        <v>0.75546719681908547</v>
      </c>
      <c r="K29" s="14">
        <f>(479-93)/479</f>
        <v>0.80584551148225469</v>
      </c>
      <c r="L29" s="14">
        <f>(498-245)/498</f>
        <v>0.50803212851405621</v>
      </c>
    </row>
    <row r="30" spans="1:12">
      <c r="A30" s="12" t="s">
        <v>103</v>
      </c>
      <c r="B30" s="3">
        <v>0</v>
      </c>
      <c r="C30" s="14">
        <f>(503-199)/503</f>
        <v>0.60437375745526833</v>
      </c>
      <c r="D30" s="14">
        <f>(503-123)/503</f>
        <v>0.75546719681908547</v>
      </c>
      <c r="H30" s="3" t="s">
        <v>42</v>
      </c>
      <c r="I30" s="3" t="s">
        <v>43</v>
      </c>
      <c r="J30" s="3" t="s">
        <v>44</v>
      </c>
    </row>
    <row r="31" spans="1:12">
      <c r="A31" s="12" t="s">
        <v>104</v>
      </c>
      <c r="B31" s="3">
        <v>0</v>
      </c>
      <c r="C31" s="14">
        <f>(479-198)/479</f>
        <v>0.58663883089770352</v>
      </c>
      <c r="D31" s="14">
        <f>(479-93)/479</f>
        <v>0.80584551148225469</v>
      </c>
      <c r="H31" s="3">
        <v>0</v>
      </c>
      <c r="I31" s="3">
        <v>0.53</v>
      </c>
      <c r="J31" s="3">
        <v>0.67</v>
      </c>
    </row>
    <row r="32" spans="1:12">
      <c r="A32" s="12" t="s">
        <v>105</v>
      </c>
      <c r="B32" s="3">
        <v>0</v>
      </c>
      <c r="C32" s="14">
        <f>(498-276)/498</f>
        <v>0.44578313253012047</v>
      </c>
      <c r="D32" s="14">
        <f>(498-245)/498</f>
        <v>0.50803212851405621</v>
      </c>
    </row>
    <row r="33" spans="2:7" ht="12.75">
      <c r="B33" s="3">
        <v>0</v>
      </c>
      <c r="C33" s="15">
        <f t="shared" ref="C33:D33" si="2">AVERAGE(C28:C32)</f>
        <v>0.53420991422441444</v>
      </c>
      <c r="D33" s="15">
        <f t="shared" si="2"/>
        <v>0.67388808579111958</v>
      </c>
    </row>
    <row r="34" spans="2:7" ht="17.25">
      <c r="D34" s="10" t="s">
        <v>38</v>
      </c>
      <c r="E34" s="11" t="s">
        <v>39</v>
      </c>
      <c r="F34" s="10" t="s">
        <v>40</v>
      </c>
      <c r="G34" s="11" t="s">
        <v>41</v>
      </c>
    </row>
    <row r="35" spans="2:7" ht="12.75">
      <c r="D35" s="16">
        <v>8.58</v>
      </c>
      <c r="E35" s="16">
        <v>4.49</v>
      </c>
      <c r="F35" s="16">
        <v>3.29</v>
      </c>
      <c r="G35" s="17">
        <f t="shared" ref="G35:G39" si="3">AVERAGE(D35:F35)</f>
        <v>5.4533333333333331</v>
      </c>
    </row>
    <row r="36" spans="2:7" ht="12.75">
      <c r="D36" s="16">
        <v>8.24</v>
      </c>
      <c r="E36" s="16">
        <v>3.19</v>
      </c>
      <c r="F36" s="16">
        <v>3.29</v>
      </c>
      <c r="G36" s="17">
        <f t="shared" si="3"/>
        <v>4.9066666666666663</v>
      </c>
    </row>
    <row r="37" spans="2:7" ht="12.75">
      <c r="D37" s="16">
        <v>7.59</v>
      </c>
      <c r="E37" s="16">
        <v>3.38</v>
      </c>
      <c r="F37" s="16">
        <v>3.08</v>
      </c>
      <c r="G37" s="17">
        <f t="shared" si="3"/>
        <v>4.6833333333333327</v>
      </c>
    </row>
    <row r="38" spans="2:7" ht="12.75">
      <c r="D38" s="16">
        <v>5.5</v>
      </c>
      <c r="E38" s="16">
        <v>2.2999999999999998</v>
      </c>
      <c r="F38" s="16">
        <v>1.49</v>
      </c>
      <c r="G38" s="17">
        <f t="shared" si="3"/>
        <v>3.0966666666666662</v>
      </c>
    </row>
    <row r="39" spans="2:7" ht="12.75">
      <c r="D39" s="16">
        <v>8.19</v>
      </c>
      <c r="E39" s="16">
        <v>4.3600000000000003</v>
      </c>
      <c r="F39" s="16">
        <v>4.05</v>
      </c>
      <c r="G39" s="17">
        <f t="shared" si="3"/>
        <v>5.5333333333333341</v>
      </c>
    </row>
    <row r="40" spans="2:7" ht="12.75">
      <c r="E40" s="18">
        <f t="shared" ref="E40:F40" si="4">SUM(E35:E39)</f>
        <v>17.72</v>
      </c>
      <c r="F40" s="18">
        <f t="shared" si="4"/>
        <v>15.2</v>
      </c>
    </row>
    <row r="44" spans="2:7" ht="15.75" customHeight="1">
      <c r="C44" s="34"/>
      <c r="D44" s="34"/>
      <c r="E44" s="34"/>
      <c r="F44" s="34"/>
      <c r="G44" s="34"/>
    </row>
    <row r="45" spans="2:7" ht="17.25" customHeight="1">
      <c r="C45" s="34"/>
      <c r="D45" s="34"/>
      <c r="E45" s="34"/>
      <c r="F45" s="34"/>
      <c r="G45" s="34"/>
    </row>
    <row r="46" spans="2:7" ht="12.75">
      <c r="C46" s="34"/>
      <c r="D46" s="34"/>
      <c r="E46" s="34"/>
      <c r="F46" s="34"/>
      <c r="G46" s="34"/>
    </row>
    <row r="47" spans="2:7" ht="12.75">
      <c r="C47" s="34"/>
      <c r="D47" s="34"/>
      <c r="E47" s="34"/>
      <c r="F47" s="34"/>
      <c r="G47" s="34"/>
    </row>
    <row r="48" spans="2:7" ht="12.75">
      <c r="C48" s="34"/>
      <c r="D48" s="34"/>
      <c r="E48" s="34"/>
      <c r="F48" s="34"/>
      <c r="G48" s="34"/>
    </row>
    <row r="49" spans="3:7" ht="12.75">
      <c r="C49" s="34"/>
      <c r="D49" s="34"/>
      <c r="E49" s="34"/>
      <c r="F49" s="34"/>
      <c r="G49" s="34"/>
    </row>
    <row r="50" spans="3:7" ht="12.75">
      <c r="C50" s="34"/>
      <c r="D50" s="34"/>
      <c r="E50" s="34"/>
      <c r="F50" s="34"/>
      <c r="G50" s="34"/>
    </row>
    <row r="51" spans="3:7" ht="12.75">
      <c r="C51" s="34"/>
      <c r="D51" s="34"/>
      <c r="E51" s="34"/>
      <c r="F51" s="34"/>
      <c r="G51" s="34"/>
    </row>
    <row r="52" spans="3:7" ht="15.75" customHeight="1">
      <c r="C52" s="34"/>
      <c r="D52" s="34"/>
      <c r="E52" s="34"/>
      <c r="F52" s="34"/>
      <c r="G52" s="34"/>
    </row>
    <row r="53" spans="3:7" ht="15.75" customHeight="1">
      <c r="C53" s="34"/>
      <c r="D53" s="34"/>
      <c r="E53" s="34"/>
      <c r="F53" s="34"/>
      <c r="G53" s="34"/>
    </row>
    <row r="54" spans="3:7" ht="15.75" customHeight="1">
      <c r="C54" s="34"/>
      <c r="D54" s="34"/>
      <c r="E54" s="34"/>
      <c r="F54" s="34"/>
      <c r="G54" s="34"/>
    </row>
    <row r="55" spans="3:7" ht="12.75">
      <c r="C55" s="34"/>
      <c r="D55" s="34"/>
      <c r="E55" s="34"/>
      <c r="F55" s="34"/>
      <c r="G55" s="34"/>
    </row>
    <row r="56" spans="3:7" ht="12.75">
      <c r="C56" s="34"/>
      <c r="D56" s="37"/>
      <c r="E56" s="37"/>
      <c r="F56" s="37"/>
      <c r="G56" s="36"/>
    </row>
    <row r="57" spans="3:7" ht="12.75">
      <c r="C57" s="34"/>
      <c r="D57" s="37"/>
      <c r="E57" s="37"/>
      <c r="F57" s="37"/>
      <c r="G57" s="36"/>
    </row>
    <row r="58" spans="3:7" ht="12.75">
      <c r="C58" s="34"/>
      <c r="D58" s="37"/>
      <c r="E58" s="37"/>
      <c r="F58" s="37"/>
      <c r="G58" s="36"/>
    </row>
    <row r="59" spans="3:7" ht="12.75">
      <c r="C59" s="34"/>
      <c r="D59" s="37"/>
      <c r="E59" s="37"/>
      <c r="F59" s="37"/>
      <c r="G59" s="36"/>
    </row>
    <row r="60" spans="3:7" ht="12.75">
      <c r="C60" s="34"/>
      <c r="D60" s="35"/>
      <c r="E60" s="35"/>
      <c r="F60" s="35"/>
      <c r="G60" s="34"/>
    </row>
  </sheetData>
  <conditionalFormatting sqref="D56:G60">
    <cfRule type="notContainsBlanks" dxfId="1" priority="1">
      <formula>LEN(TRIM(D56))&gt;0</formula>
    </cfRule>
  </conditionalFormatting>
  <hyperlinks>
    <hyperlink ref="F2" r:id="rId1" xr:uid="{00000000-0004-0000-0000-000000000000}"/>
    <hyperlink ref="F3" r:id="rId2" xr:uid="{00000000-0004-0000-0000-000001000000}"/>
    <hyperlink ref="F6" r:id="rId3" xr:uid="{00000000-0004-0000-0000-000002000000}"/>
    <hyperlink ref="F7" r:id="rId4" xr:uid="{00000000-0004-0000-0000-000003000000}"/>
    <hyperlink ref="F8" r:id="rId5" xr:uid="{00000000-0004-0000-0000-000004000000}"/>
    <hyperlink ref="F10" r:id="rId6" xr:uid="{00000000-0004-0000-0000-000005000000}"/>
    <hyperlink ref="F11" r:id="rId7" xr:uid="{00000000-0004-0000-0000-000006000000}"/>
    <hyperlink ref="F13" r:id="rId8" xr:uid="{00000000-0004-0000-0000-000007000000}"/>
    <hyperlink ref="F14" r:id="rId9" xr:uid="{00000000-0004-0000-0000-000008000000}"/>
    <hyperlink ref="F15" r:id="rId10" xr:uid="{00000000-0004-0000-0000-000009000000}"/>
    <hyperlink ref="F16" r:id="rId11" xr:uid="{00000000-0004-0000-0000-00000A000000}"/>
  </hyperlinks>
  <pageMargins left="0.7" right="0.7" top="0.75" bottom="0.75" header="0.3" footer="0.3"/>
  <pageSetup paperSize="9" orientation="portrait" r:id="rId12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58"/>
  <sheetViews>
    <sheetView workbookViewId="0"/>
  </sheetViews>
  <sheetFormatPr defaultColWidth="12.5703125" defaultRowHeight="15.75" customHeight="1"/>
  <cols>
    <col min="1" max="1" width="18.28515625" customWidth="1"/>
    <col min="2" max="2" width="17.85546875" customWidth="1"/>
    <col min="3" max="3" width="20.85546875" customWidth="1"/>
    <col min="4" max="4" width="20.7109375" customWidth="1"/>
    <col min="5" max="5" width="28" customWidth="1"/>
    <col min="6" max="6" width="24" customWidth="1"/>
    <col min="7" max="7" width="20.28515625" customWidth="1"/>
    <col min="8" max="8" width="21.5703125" customWidth="1"/>
    <col min="9" max="9" width="18.7109375" customWidth="1"/>
    <col min="12" max="12" width="22.57031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21" t="s">
        <v>46</v>
      </c>
      <c r="F1" s="21" t="s">
        <v>47</v>
      </c>
      <c r="G1" s="21" t="s">
        <v>48</v>
      </c>
      <c r="H1" s="21" t="s">
        <v>49</v>
      </c>
      <c r="I1" s="22" t="s">
        <v>50</v>
      </c>
    </row>
    <row r="2" spans="1:10">
      <c r="A2" s="2">
        <v>44685.69463917824</v>
      </c>
      <c r="B2" s="3" t="s">
        <v>9</v>
      </c>
      <c r="C2" s="23">
        <v>0.69773148148148145</v>
      </c>
      <c r="D2" s="23">
        <v>0.70194444444444448</v>
      </c>
      <c r="E2" s="24">
        <v>225601600</v>
      </c>
      <c r="F2" s="25" t="s">
        <v>51</v>
      </c>
      <c r="G2" s="24">
        <v>1934</v>
      </c>
      <c r="H2" s="25" t="s">
        <v>52</v>
      </c>
      <c r="I2" s="25" t="s">
        <v>53</v>
      </c>
    </row>
    <row r="3" spans="1:10">
      <c r="A3" s="2">
        <v>44685.696513703704</v>
      </c>
      <c r="B3" s="3" t="s">
        <v>14</v>
      </c>
      <c r="C3" s="23">
        <v>0.72440972222222222</v>
      </c>
      <c r="D3" s="23">
        <v>0.72841435185185188</v>
      </c>
      <c r="E3" s="24">
        <v>225601600</v>
      </c>
      <c r="F3" s="25" t="s">
        <v>51</v>
      </c>
      <c r="G3" s="24">
        <v>1934</v>
      </c>
      <c r="H3" s="25" t="s">
        <v>54</v>
      </c>
      <c r="I3" s="25" t="s">
        <v>55</v>
      </c>
    </row>
    <row r="4" spans="1:10">
      <c r="A4" s="2">
        <v>44685.699048877315</v>
      </c>
      <c r="B4" s="3" t="s">
        <v>19</v>
      </c>
      <c r="C4" s="23">
        <v>0.73106481481481478</v>
      </c>
      <c r="D4" s="23">
        <v>0.73539351851851853</v>
      </c>
      <c r="E4" s="24">
        <v>225601600</v>
      </c>
      <c r="F4" s="25" t="s">
        <v>51</v>
      </c>
      <c r="G4" s="24">
        <v>1934</v>
      </c>
      <c r="H4" s="25" t="s">
        <v>52</v>
      </c>
      <c r="I4" s="25" t="s">
        <v>53</v>
      </c>
    </row>
    <row r="5" spans="1:10">
      <c r="A5" s="2">
        <v>44685.699368784721</v>
      </c>
      <c r="B5" s="3" t="s">
        <v>22</v>
      </c>
      <c r="C5" s="23">
        <v>0.91467592592592595</v>
      </c>
      <c r="D5" s="23">
        <v>0.91731481481481481</v>
      </c>
      <c r="E5" s="24">
        <v>225601600</v>
      </c>
      <c r="F5" s="25" t="s">
        <v>51</v>
      </c>
      <c r="G5" s="25" t="s">
        <v>56</v>
      </c>
      <c r="H5" s="25" t="s">
        <v>52</v>
      </c>
      <c r="I5" s="25" t="s">
        <v>55</v>
      </c>
    </row>
    <row r="6" spans="1:10">
      <c r="A6" s="2">
        <v>44685.710503831018</v>
      </c>
      <c r="B6" s="3" t="s">
        <v>9</v>
      </c>
      <c r="C6" s="23">
        <v>0.69016203703703705</v>
      </c>
      <c r="D6" s="23">
        <v>0.69265046296296295</v>
      </c>
      <c r="E6" s="24">
        <v>225601600</v>
      </c>
      <c r="F6" s="25" t="s">
        <v>51</v>
      </c>
      <c r="G6" s="24">
        <v>1934</v>
      </c>
      <c r="H6" s="25" t="s">
        <v>52</v>
      </c>
      <c r="I6" s="25" t="s">
        <v>55</v>
      </c>
    </row>
    <row r="7" spans="1:10">
      <c r="A7" s="2">
        <v>44685.711639375004</v>
      </c>
      <c r="B7" s="3" t="s">
        <v>19</v>
      </c>
      <c r="C7" s="23">
        <v>0.69392361111111112</v>
      </c>
      <c r="D7" s="23">
        <v>0.69737268518518514</v>
      </c>
      <c r="E7" s="24">
        <v>225601600</v>
      </c>
      <c r="F7" s="25" t="s">
        <v>51</v>
      </c>
      <c r="G7" s="24">
        <v>1934</v>
      </c>
      <c r="H7" s="25" t="s">
        <v>52</v>
      </c>
      <c r="I7" s="25" t="s">
        <v>55</v>
      </c>
    </row>
    <row r="8" spans="1:10">
      <c r="A8" s="2">
        <v>44685.712832662037</v>
      </c>
      <c r="B8" s="3" t="s">
        <v>14</v>
      </c>
      <c r="C8" s="23">
        <v>0.68813657407407403</v>
      </c>
      <c r="D8" s="23">
        <v>0.69259259259259254</v>
      </c>
      <c r="E8" s="24">
        <v>225601600</v>
      </c>
      <c r="F8" s="25" t="s">
        <v>51</v>
      </c>
      <c r="G8" s="24">
        <v>1934</v>
      </c>
      <c r="H8" s="25" t="s">
        <v>54</v>
      </c>
      <c r="I8" s="25" t="s">
        <v>55</v>
      </c>
    </row>
    <row r="9" spans="1:10">
      <c r="A9" s="2">
        <v>44685.714567743053</v>
      </c>
      <c r="B9" s="3" t="s">
        <v>22</v>
      </c>
      <c r="C9" s="23">
        <v>0.69530092592592596</v>
      </c>
      <c r="D9" s="23">
        <v>0.69914351851851853</v>
      </c>
      <c r="E9" s="24">
        <v>225601600</v>
      </c>
      <c r="F9" s="25" t="s">
        <v>51</v>
      </c>
      <c r="G9" s="24">
        <v>1934</v>
      </c>
      <c r="H9" s="25" t="s">
        <v>52</v>
      </c>
      <c r="I9" s="25" t="s">
        <v>55</v>
      </c>
    </row>
    <row r="10" spans="1:10">
      <c r="A10" s="2">
        <v>44685.723544097222</v>
      </c>
      <c r="B10" s="3" t="s">
        <v>9</v>
      </c>
      <c r="C10" s="23">
        <v>0.69400462962962961</v>
      </c>
      <c r="D10" s="23">
        <v>0.69594907407407403</v>
      </c>
      <c r="E10" s="25" t="s">
        <v>57</v>
      </c>
      <c r="F10" s="25" t="s">
        <v>51</v>
      </c>
      <c r="G10" s="24">
        <v>1934</v>
      </c>
      <c r="H10" s="25" t="s">
        <v>52</v>
      </c>
      <c r="I10" s="25" t="s">
        <v>55</v>
      </c>
    </row>
    <row r="11" spans="1:10">
      <c r="A11" s="2">
        <v>44685.728151805553</v>
      </c>
      <c r="B11" s="3" t="s">
        <v>19</v>
      </c>
      <c r="C11" s="23">
        <v>0.69565972222222228</v>
      </c>
      <c r="D11" s="23">
        <v>0.69756944444444446</v>
      </c>
      <c r="E11" s="24">
        <v>225601600</v>
      </c>
      <c r="F11" s="25" t="s">
        <v>51</v>
      </c>
      <c r="G11" s="24">
        <v>1934</v>
      </c>
      <c r="H11" s="25" t="s">
        <v>52</v>
      </c>
      <c r="I11" s="25" t="s">
        <v>55</v>
      </c>
    </row>
    <row r="12" spans="1:10">
      <c r="A12" s="2">
        <v>44685.728851747685</v>
      </c>
      <c r="B12" s="3" t="s">
        <v>33</v>
      </c>
      <c r="C12" s="23">
        <v>0.6965972222222222</v>
      </c>
      <c r="D12" s="23">
        <v>0.69851851851851854</v>
      </c>
      <c r="E12" s="24">
        <v>225601600</v>
      </c>
      <c r="F12" s="25" t="s">
        <v>51</v>
      </c>
      <c r="G12" s="24">
        <v>1934</v>
      </c>
      <c r="H12" s="25" t="s">
        <v>58</v>
      </c>
      <c r="I12" s="25" t="s">
        <v>55</v>
      </c>
    </row>
    <row r="13" spans="1:10">
      <c r="A13" s="2">
        <v>44685.730131562501</v>
      </c>
      <c r="B13" s="3" t="s">
        <v>35</v>
      </c>
      <c r="C13" s="23">
        <v>0.91931712962962964</v>
      </c>
      <c r="D13" s="23">
        <v>0.92535879629629625</v>
      </c>
      <c r="E13" s="24">
        <v>225601600</v>
      </c>
      <c r="F13" s="25" t="s">
        <v>51</v>
      </c>
      <c r="G13" s="24">
        <v>1934</v>
      </c>
      <c r="H13" s="25" t="s">
        <v>52</v>
      </c>
      <c r="I13" s="25" t="s">
        <v>55</v>
      </c>
      <c r="J13" s="8"/>
    </row>
    <row r="14" spans="1:10">
      <c r="A14" s="2">
        <v>44685.73105347222</v>
      </c>
      <c r="B14" s="3" t="s">
        <v>14</v>
      </c>
      <c r="C14" s="23">
        <v>0.68674768518518514</v>
      </c>
      <c r="D14" s="23">
        <v>0.68905092592592587</v>
      </c>
      <c r="E14" s="24">
        <v>225601600</v>
      </c>
      <c r="F14" s="25" t="s">
        <v>51</v>
      </c>
      <c r="G14" s="24">
        <v>1934</v>
      </c>
      <c r="H14" s="25" t="s">
        <v>54</v>
      </c>
      <c r="I14" s="25" t="s">
        <v>55</v>
      </c>
    </row>
    <row r="15" spans="1:10">
      <c r="A15" s="2">
        <v>44685.737514444445</v>
      </c>
      <c r="B15" s="9" t="s">
        <v>35</v>
      </c>
      <c r="C15" s="23">
        <v>0.70086805555555554</v>
      </c>
      <c r="D15" s="23">
        <v>0.70464120370370376</v>
      </c>
      <c r="E15" s="24">
        <v>225601600</v>
      </c>
      <c r="F15" s="25" t="s">
        <v>59</v>
      </c>
      <c r="G15" s="24">
        <v>1934</v>
      </c>
      <c r="H15" s="25" t="s">
        <v>60</v>
      </c>
      <c r="I15" s="25" t="s">
        <v>61</v>
      </c>
    </row>
    <row r="16" spans="1:10">
      <c r="A16" s="2">
        <v>44685.918983831019</v>
      </c>
      <c r="B16" s="3" t="s">
        <v>35</v>
      </c>
      <c r="C16" s="23">
        <v>0.70256944444444447</v>
      </c>
      <c r="D16" s="23">
        <v>0.70717592592592593</v>
      </c>
      <c r="E16" s="24">
        <v>225601600</v>
      </c>
      <c r="F16" s="25" t="s">
        <v>51</v>
      </c>
      <c r="G16" s="24">
        <v>1934</v>
      </c>
      <c r="H16" s="25" t="s">
        <v>62</v>
      </c>
      <c r="I16" s="26" t="s">
        <v>63</v>
      </c>
    </row>
    <row r="19" spans="1:17">
      <c r="H19" s="27" t="s">
        <v>9</v>
      </c>
      <c r="I19" s="28" t="s">
        <v>64</v>
      </c>
      <c r="J19" s="28" t="s">
        <v>65</v>
      </c>
      <c r="L19" s="3" t="s">
        <v>66</v>
      </c>
      <c r="M19" s="3"/>
      <c r="N19" s="10" t="s">
        <v>38</v>
      </c>
      <c r="O19" s="11" t="s">
        <v>39</v>
      </c>
      <c r="P19" s="10" t="s">
        <v>40</v>
      </c>
      <c r="Q19" s="11" t="s">
        <v>41</v>
      </c>
    </row>
    <row r="20" spans="1:17">
      <c r="C20" s="10" t="s">
        <v>38</v>
      </c>
      <c r="D20" s="11" t="s">
        <v>39</v>
      </c>
      <c r="E20" s="10" t="s">
        <v>40</v>
      </c>
      <c r="F20" s="11" t="s">
        <v>41</v>
      </c>
      <c r="G20" s="3"/>
      <c r="H20" s="27" t="s">
        <v>14</v>
      </c>
      <c r="I20" s="28" t="s">
        <v>67</v>
      </c>
      <c r="J20" s="28" t="s">
        <v>68</v>
      </c>
      <c r="L20" s="12" t="s">
        <v>9</v>
      </c>
      <c r="M20" s="29"/>
      <c r="N20" s="29">
        <f t="shared" ref="N20:P20" si="0">VALUE(C21*24*3600)</f>
        <v>364.00000000000574</v>
      </c>
      <c r="O20" s="29">
        <f t="shared" si="0"/>
        <v>214.99999999999844</v>
      </c>
      <c r="P20" s="29">
        <f t="shared" si="0"/>
        <v>167.9999999999975</v>
      </c>
      <c r="Q20" s="29">
        <f t="shared" ref="Q20:Q24" si="1">AVERAGE(N20:P20)</f>
        <v>249.00000000000057</v>
      </c>
    </row>
    <row r="21" spans="1:17">
      <c r="B21" s="12" t="s">
        <v>9</v>
      </c>
      <c r="C21" s="13">
        <f>D2-C2</f>
        <v>4.2129629629630294E-3</v>
      </c>
      <c r="D21" s="13">
        <f>D6-C6</f>
        <v>2.4884259259259078E-3</v>
      </c>
      <c r="E21" s="13">
        <f>D10-C10</f>
        <v>1.9444444444444153E-3</v>
      </c>
      <c r="F21" s="13">
        <f t="shared" ref="F21:F25" si="2">AVERAGE(C21:E21)</f>
        <v>2.8819444444444509E-3</v>
      </c>
      <c r="H21" s="27" t="s">
        <v>19</v>
      </c>
      <c r="I21" s="28" t="s">
        <v>69</v>
      </c>
      <c r="J21" s="28" t="s">
        <v>70</v>
      </c>
      <c r="L21" s="12" t="s">
        <v>22</v>
      </c>
      <c r="M21" s="29"/>
      <c r="N21" s="29">
        <f t="shared" ref="N21:P21" si="3">VALUE(C22*24*3600)</f>
        <v>227.99999999999727</v>
      </c>
      <c r="O21" s="29">
        <f t="shared" si="3"/>
        <v>331.99999999999756</v>
      </c>
      <c r="P21" s="29">
        <f t="shared" si="3"/>
        <v>166.00000000000358</v>
      </c>
      <c r="Q21" s="29">
        <f t="shared" si="1"/>
        <v>241.99999999999946</v>
      </c>
    </row>
    <row r="22" spans="1:17">
      <c r="B22" s="12" t="s">
        <v>22</v>
      </c>
      <c r="C22" s="13">
        <f>D5-C5</f>
        <v>2.6388888888888573E-3</v>
      </c>
      <c r="D22" s="13">
        <f>D9-C9</f>
        <v>3.8425925925925641E-3</v>
      </c>
      <c r="E22" s="13">
        <f>D12-C12</f>
        <v>1.9212962962963376E-3</v>
      </c>
      <c r="F22" s="13">
        <f t="shared" si="2"/>
        <v>2.8009259259259198E-3</v>
      </c>
      <c r="H22" s="27" t="s">
        <v>22</v>
      </c>
      <c r="I22" s="28" t="s">
        <v>71</v>
      </c>
      <c r="J22" s="28" t="s">
        <v>72</v>
      </c>
      <c r="L22" s="12" t="s">
        <v>35</v>
      </c>
      <c r="M22" s="29"/>
      <c r="N22" s="29">
        <f t="shared" ref="N22:P22" si="4">VALUE(C23*24*3600)</f>
        <v>521.99999999999523</v>
      </c>
      <c r="O22" s="29">
        <f t="shared" si="4"/>
        <v>326.0000000000062</v>
      </c>
      <c r="P22" s="29">
        <f t="shared" si="4"/>
        <v>397.99999999999829</v>
      </c>
      <c r="Q22" s="29">
        <f t="shared" si="1"/>
        <v>415.3333333333332</v>
      </c>
    </row>
    <row r="23" spans="1:17">
      <c r="B23" s="12" t="s">
        <v>35</v>
      </c>
      <c r="C23" s="13">
        <f>D13-C13</f>
        <v>6.0416666666666119E-3</v>
      </c>
      <c r="D23" s="13">
        <f>D15-C15</f>
        <v>3.7731481481482199E-3</v>
      </c>
      <c r="E23" s="13">
        <f>D16-C16</f>
        <v>4.6064814814814614E-3</v>
      </c>
      <c r="F23" s="13">
        <f t="shared" si="2"/>
        <v>4.807098765432098E-3</v>
      </c>
      <c r="H23" s="21" t="s">
        <v>35</v>
      </c>
      <c r="I23" s="30" t="s">
        <v>73</v>
      </c>
      <c r="J23" s="30" t="s">
        <v>74</v>
      </c>
      <c r="L23" s="12" t="s">
        <v>14</v>
      </c>
      <c r="M23" s="29"/>
      <c r="N23" s="29">
        <f t="shared" ref="N23:P23" si="5">VALUE(C24*24*3600)</f>
        <v>346.00000000000296</v>
      </c>
      <c r="O23" s="29">
        <f t="shared" si="5"/>
        <v>384.99999999999943</v>
      </c>
      <c r="P23" s="29">
        <f t="shared" si="5"/>
        <v>198.99999999999915</v>
      </c>
      <c r="Q23" s="29">
        <f t="shared" si="1"/>
        <v>310.00000000000051</v>
      </c>
    </row>
    <row r="24" spans="1:17">
      <c r="B24" s="12" t="s">
        <v>14</v>
      </c>
      <c r="C24" s="13">
        <f t="shared" ref="C24:C25" si="6">D3-C3</f>
        <v>4.0046296296296635E-3</v>
      </c>
      <c r="D24" s="13">
        <f>D8-C8</f>
        <v>4.4560185185185119E-3</v>
      </c>
      <c r="E24" s="13">
        <f>D14-C14</f>
        <v>2.3032407407407307E-3</v>
      </c>
      <c r="F24" s="13">
        <f t="shared" si="2"/>
        <v>3.5879629629629686E-3</v>
      </c>
      <c r="H24" s="21" t="s">
        <v>14</v>
      </c>
      <c r="I24" s="30" t="s">
        <v>75</v>
      </c>
      <c r="J24" s="30" t="s">
        <v>76</v>
      </c>
      <c r="L24" s="12" t="s">
        <v>19</v>
      </c>
      <c r="M24" s="29"/>
      <c r="N24" s="29">
        <f t="shared" ref="N24:P24" si="7">VALUE(C25*24*3600)</f>
        <v>374.00000000000409</v>
      </c>
      <c r="O24" s="29">
        <f t="shared" si="7"/>
        <v>297.99999999999545</v>
      </c>
      <c r="P24" s="29">
        <f t="shared" si="7"/>
        <v>164.99999999999702</v>
      </c>
      <c r="Q24" s="29">
        <f t="shared" si="1"/>
        <v>278.99999999999886</v>
      </c>
    </row>
    <row r="25" spans="1:17">
      <c r="B25" s="12" t="s">
        <v>19</v>
      </c>
      <c r="C25" s="13">
        <f t="shared" si="6"/>
        <v>4.3287037037037512E-3</v>
      </c>
      <c r="D25" s="13">
        <f>D7-C7</f>
        <v>3.4490740740740211E-3</v>
      </c>
      <c r="E25" s="13">
        <f>D11-C11</f>
        <v>1.9097222222221877E-3</v>
      </c>
      <c r="F25" s="13">
        <f t="shared" si="2"/>
        <v>3.2291666666666532E-3</v>
      </c>
      <c r="H25" s="21" t="s">
        <v>9</v>
      </c>
      <c r="I25" s="30" t="s">
        <v>77</v>
      </c>
      <c r="J25" s="30" t="s">
        <v>78</v>
      </c>
    </row>
    <row r="26" spans="1:17">
      <c r="H26" s="21" t="s">
        <v>19</v>
      </c>
      <c r="I26" s="30" t="s">
        <v>79</v>
      </c>
      <c r="J26" s="30" t="s">
        <v>80</v>
      </c>
    </row>
    <row r="27" spans="1:17">
      <c r="B27" s="3" t="s">
        <v>42</v>
      </c>
      <c r="C27" s="3" t="s">
        <v>43</v>
      </c>
      <c r="D27" s="3" t="s">
        <v>44</v>
      </c>
      <c r="H27" s="21" t="s">
        <v>22</v>
      </c>
      <c r="I27" s="30" t="s">
        <v>81</v>
      </c>
      <c r="J27" s="30" t="s">
        <v>82</v>
      </c>
    </row>
    <row r="28" spans="1:17">
      <c r="A28" s="12" t="s">
        <v>9</v>
      </c>
      <c r="B28" s="3">
        <v>0</v>
      </c>
      <c r="C28" s="14">
        <f>(350-150)/350</f>
        <v>0.5714285714285714</v>
      </c>
      <c r="D28" s="14">
        <f>(350-109)/350</f>
        <v>0.68857142857142861</v>
      </c>
      <c r="H28" s="21" t="s">
        <v>83</v>
      </c>
      <c r="I28" s="30" t="s">
        <v>84</v>
      </c>
      <c r="J28" s="30" t="s">
        <v>85</v>
      </c>
      <c r="M28" s="31" t="s">
        <v>86</v>
      </c>
      <c r="N28" s="11" t="s">
        <v>87</v>
      </c>
      <c r="O28" s="10" t="s">
        <v>88</v>
      </c>
    </row>
    <row r="29" spans="1:17">
      <c r="A29" s="12" t="s">
        <v>22</v>
      </c>
      <c r="B29" s="3">
        <v>0</v>
      </c>
      <c r="C29" s="14">
        <f>(538-289)/538</f>
        <v>0.46282527881040891</v>
      </c>
      <c r="D29" s="14">
        <f>(538-209)/538</f>
        <v>0.61152416356877326</v>
      </c>
      <c r="H29" s="21" t="s">
        <v>89</v>
      </c>
      <c r="I29" s="30" t="s">
        <v>90</v>
      </c>
      <c r="J29" s="30" t="s">
        <v>91</v>
      </c>
      <c r="L29" s="12" t="s">
        <v>9</v>
      </c>
      <c r="M29" s="14">
        <v>0</v>
      </c>
      <c r="N29" s="15">
        <f t="shared" ref="N29:N33" si="8">(N20-O20)/N20</f>
        <v>0.40934065934067293</v>
      </c>
      <c r="O29" s="15">
        <f t="shared" ref="O29:O33" si="9">(N20-P20)/N20</f>
        <v>0.53846153846155265</v>
      </c>
    </row>
    <row r="30" spans="1:17">
      <c r="A30" s="12" t="s">
        <v>35</v>
      </c>
      <c r="B30" s="3">
        <v>0</v>
      </c>
      <c r="C30" s="14">
        <f>(503-199)/503</f>
        <v>0.60437375745526833</v>
      </c>
      <c r="D30" s="14">
        <f>(503-123)/503</f>
        <v>0.75546719681908547</v>
      </c>
      <c r="H30" s="21" t="s">
        <v>9</v>
      </c>
      <c r="I30" s="30" t="s">
        <v>92</v>
      </c>
      <c r="J30" s="30" t="s">
        <v>93</v>
      </c>
      <c r="L30" s="12" t="s">
        <v>22</v>
      </c>
      <c r="M30" s="14">
        <v>0</v>
      </c>
      <c r="N30" s="15">
        <f t="shared" si="8"/>
        <v>-0.45614035087719967</v>
      </c>
      <c r="O30" s="15">
        <f t="shared" si="9"/>
        <v>0.2719298245613791</v>
      </c>
    </row>
    <row r="31" spans="1:17">
      <c r="A31" s="12" t="s">
        <v>14</v>
      </c>
      <c r="B31" s="3">
        <v>0</v>
      </c>
      <c r="C31" s="14">
        <f>(479-198)/479</f>
        <v>0.58663883089770352</v>
      </c>
      <c r="D31" s="14">
        <f>(479-93)/479</f>
        <v>0.80584551148225469</v>
      </c>
      <c r="H31" s="21" t="s">
        <v>19</v>
      </c>
      <c r="I31" s="30" t="s">
        <v>94</v>
      </c>
      <c r="J31" s="30" t="s">
        <v>95</v>
      </c>
      <c r="L31" s="12" t="s">
        <v>35</v>
      </c>
      <c r="M31" s="14">
        <v>0</v>
      </c>
      <c r="N31" s="15">
        <f t="shared" si="8"/>
        <v>0.37547892720304754</v>
      </c>
      <c r="O31" s="15">
        <f t="shared" si="9"/>
        <v>0.2375478927203028</v>
      </c>
    </row>
    <row r="32" spans="1:17">
      <c r="A32" s="12" t="s">
        <v>19</v>
      </c>
      <c r="B32" s="3">
        <v>0</v>
      </c>
      <c r="C32" s="14">
        <f>(498-276)/498</f>
        <v>0.44578313253012047</v>
      </c>
      <c r="D32" s="14">
        <f>(498-245)/498</f>
        <v>0.50803212851405621</v>
      </c>
      <c r="H32" s="21" t="s">
        <v>22</v>
      </c>
      <c r="I32" s="30" t="s">
        <v>96</v>
      </c>
      <c r="J32" s="30" t="s">
        <v>97</v>
      </c>
      <c r="L32" s="12" t="s">
        <v>14</v>
      </c>
      <c r="M32" s="14">
        <v>0</v>
      </c>
      <c r="N32" s="15">
        <f t="shared" si="8"/>
        <v>-0.1127167630057692</v>
      </c>
      <c r="O32" s="15">
        <f t="shared" si="9"/>
        <v>0.42485549132948713</v>
      </c>
    </row>
    <row r="33" spans="2:15">
      <c r="B33" s="32"/>
      <c r="H33" s="21" t="s">
        <v>35</v>
      </c>
      <c r="I33" s="30" t="s">
        <v>98</v>
      </c>
      <c r="J33" s="30" t="s">
        <v>99</v>
      </c>
      <c r="L33" s="12" t="s">
        <v>19</v>
      </c>
      <c r="M33" s="14">
        <v>0</v>
      </c>
      <c r="N33" s="15">
        <f t="shared" si="8"/>
        <v>0.2032085561497535</v>
      </c>
      <c r="O33" s="15">
        <f t="shared" si="9"/>
        <v>0.55882352941177749</v>
      </c>
    </row>
    <row r="34" spans="2:15">
      <c r="D34" s="10" t="s">
        <v>38</v>
      </c>
      <c r="E34" s="11" t="s">
        <v>39</v>
      </c>
      <c r="F34" s="10" t="s">
        <v>40</v>
      </c>
      <c r="G34" s="11" t="s">
        <v>41</v>
      </c>
      <c r="L34" s="3" t="s">
        <v>100</v>
      </c>
      <c r="M34" s="3">
        <v>0</v>
      </c>
      <c r="N34" s="15">
        <f t="shared" ref="N34:O34" si="10">AVERAGE(N29:N33)</f>
        <v>8.3834205762101016E-2</v>
      </c>
      <c r="O34" s="15">
        <f t="shared" si="10"/>
        <v>0.40632365529689984</v>
      </c>
    </row>
    <row r="35" spans="2:15">
      <c r="C35" s="12" t="s">
        <v>22</v>
      </c>
      <c r="D35" s="16">
        <v>8.58</v>
      </c>
      <c r="E35" s="16">
        <v>4.49</v>
      </c>
      <c r="F35" s="16">
        <v>3.29</v>
      </c>
      <c r="G35" s="17">
        <f t="shared" ref="G35:G39" si="11">AVERAGE(D35:F35)</f>
        <v>5.4533333333333331</v>
      </c>
    </row>
    <row r="36" spans="2:15">
      <c r="C36" s="12" t="s">
        <v>35</v>
      </c>
      <c r="D36" s="16">
        <v>8.24</v>
      </c>
      <c r="E36" s="16">
        <v>3.19</v>
      </c>
      <c r="F36" s="16">
        <v>3.29</v>
      </c>
      <c r="G36" s="17">
        <f t="shared" si="11"/>
        <v>4.9066666666666663</v>
      </c>
    </row>
    <row r="37" spans="2:15">
      <c r="C37" s="12" t="s">
        <v>14</v>
      </c>
      <c r="D37" s="16">
        <v>7.59</v>
      </c>
      <c r="E37" s="16">
        <v>3.38</v>
      </c>
      <c r="F37" s="16">
        <v>3.08</v>
      </c>
      <c r="G37" s="17">
        <f t="shared" si="11"/>
        <v>4.6833333333333327</v>
      </c>
      <c r="M37" s="31" t="s">
        <v>86</v>
      </c>
      <c r="N37" s="11" t="s">
        <v>87</v>
      </c>
      <c r="O37" s="10" t="s">
        <v>88</v>
      </c>
    </row>
    <row r="38" spans="2:15">
      <c r="C38" s="12" t="s">
        <v>9</v>
      </c>
      <c r="D38" s="16">
        <v>5.5</v>
      </c>
      <c r="E38" s="16">
        <v>2.2999999999999998</v>
      </c>
      <c r="F38" s="16">
        <v>1.49</v>
      </c>
      <c r="G38" s="17">
        <f t="shared" si="11"/>
        <v>3.0966666666666662</v>
      </c>
      <c r="M38" s="33">
        <v>0</v>
      </c>
      <c r="N38" s="33">
        <v>0.08</v>
      </c>
      <c r="O38" s="33">
        <v>0.41</v>
      </c>
    </row>
    <row r="39" spans="2:15">
      <c r="C39" s="12" t="s">
        <v>19</v>
      </c>
      <c r="D39" s="16">
        <v>8.19</v>
      </c>
      <c r="E39" s="16">
        <v>4.3600000000000003</v>
      </c>
      <c r="F39" s="16">
        <v>4.05</v>
      </c>
      <c r="G39" s="17">
        <f t="shared" si="11"/>
        <v>5.5333333333333341</v>
      </c>
    </row>
    <row r="40" spans="2:15">
      <c r="B40" s="3">
        <v>0</v>
      </c>
      <c r="C40" s="15">
        <f t="shared" ref="C40:D40" si="12">AVERAGE(C28:C32)</f>
        <v>0.53420991422441444</v>
      </c>
      <c r="D40" s="15">
        <f t="shared" si="12"/>
        <v>0.67388808579111958</v>
      </c>
      <c r="E40" s="18">
        <f t="shared" ref="E40:F40" si="13">SUM(E35:E39)</f>
        <v>17.72</v>
      </c>
      <c r="F40" s="18">
        <f t="shared" si="13"/>
        <v>15.2</v>
      </c>
    </row>
    <row r="45" spans="2:15">
      <c r="D45" s="10" t="s">
        <v>38</v>
      </c>
      <c r="E45" s="11" t="s">
        <v>39</v>
      </c>
      <c r="F45" s="10" t="s">
        <v>40</v>
      </c>
      <c r="G45" s="11" t="s">
        <v>41</v>
      </c>
    </row>
    <row r="46" spans="2:15">
      <c r="C46" s="12" t="s">
        <v>22</v>
      </c>
      <c r="D46" s="16">
        <v>8.58</v>
      </c>
      <c r="E46" s="16">
        <v>4.49</v>
      </c>
      <c r="F46" s="16">
        <v>3.29</v>
      </c>
      <c r="G46" s="17">
        <f t="shared" ref="G46:G50" si="14">AVERAGE(D46:F46)</f>
        <v>5.4533333333333331</v>
      </c>
    </row>
    <row r="47" spans="2:15">
      <c r="C47" s="12" t="s">
        <v>35</v>
      </c>
      <c r="D47" s="16">
        <v>8.24</v>
      </c>
      <c r="E47" s="16">
        <v>3.19</v>
      </c>
      <c r="F47" s="16">
        <v>3.29</v>
      </c>
      <c r="G47" s="17">
        <f t="shared" si="14"/>
        <v>4.9066666666666663</v>
      </c>
    </row>
    <row r="48" spans="2:15">
      <c r="C48" s="12" t="s">
        <v>14</v>
      </c>
      <c r="D48" s="16">
        <v>7.59</v>
      </c>
      <c r="E48" s="16">
        <v>3.38</v>
      </c>
      <c r="F48" s="16">
        <v>3.08</v>
      </c>
      <c r="G48" s="17">
        <f t="shared" si="14"/>
        <v>4.6833333333333327</v>
      </c>
    </row>
    <row r="49" spans="3:7">
      <c r="C49" s="12" t="s">
        <v>9</v>
      </c>
      <c r="D49" s="16">
        <v>5.5</v>
      </c>
      <c r="E49" s="16">
        <v>2.2999999999999998</v>
      </c>
      <c r="F49" s="16">
        <v>1.49</v>
      </c>
      <c r="G49" s="17">
        <f t="shared" si="14"/>
        <v>3.0966666666666662</v>
      </c>
    </row>
    <row r="50" spans="3:7">
      <c r="C50" s="12" t="s">
        <v>19</v>
      </c>
      <c r="D50" s="16">
        <v>8.19</v>
      </c>
      <c r="E50" s="16">
        <v>4.3600000000000003</v>
      </c>
      <c r="F50" s="16">
        <v>4.05</v>
      </c>
      <c r="G50" s="17">
        <f t="shared" si="14"/>
        <v>5.5333333333333341</v>
      </c>
    </row>
    <row r="51" spans="3:7">
      <c r="C51" s="10" t="s">
        <v>45</v>
      </c>
      <c r="D51" s="18">
        <f t="shared" ref="D51:F51" si="15">SUM(D46:D50)</f>
        <v>38.1</v>
      </c>
      <c r="E51" s="18">
        <f t="shared" si="15"/>
        <v>17.72</v>
      </c>
      <c r="F51" s="18">
        <f t="shared" si="15"/>
        <v>15.2</v>
      </c>
    </row>
    <row r="54" spans="3:7">
      <c r="D54" s="10"/>
      <c r="E54" s="11"/>
      <c r="F54" s="10"/>
      <c r="G54" s="11"/>
    </row>
    <row r="55" spans="3:7">
      <c r="C55" s="12"/>
      <c r="D55" s="19"/>
      <c r="E55" s="19"/>
      <c r="F55" s="19"/>
      <c r="G55" s="20"/>
    </row>
    <row r="56" spans="3:7">
      <c r="C56" s="12"/>
      <c r="D56" s="19"/>
      <c r="E56" s="19"/>
      <c r="F56" s="19"/>
      <c r="G56" s="17"/>
    </row>
    <row r="57" spans="3:7">
      <c r="C57" s="12"/>
      <c r="D57" s="19"/>
      <c r="E57" s="19"/>
      <c r="F57" s="19"/>
      <c r="G57" s="17"/>
    </row>
    <row r="58" spans="3:7">
      <c r="C58" s="12"/>
      <c r="D58" s="19"/>
      <c r="E58" s="19"/>
      <c r="F58" s="19"/>
      <c r="G58" s="17"/>
    </row>
  </sheetData>
  <conditionalFormatting sqref="C54:G58">
    <cfRule type="notContainsBlanks" dxfId="0" priority="1">
      <formula>LEN(TRIM(C54))&gt;0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Liczba odpowiedzi 1</vt:lpstr>
      <vt:lpstr>Arkusz2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Michal</cp:lastModifiedBy>
  <dcterms:modified xsi:type="dcterms:W3CDTF">2022-05-23T17:09:59Z</dcterms:modified>
</cp:coreProperties>
</file>