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asic Transactions" sheetId="1" state="visible" r:id="rId2"/>
    <sheet name="Dispute Operations" sheetId="2" state="visible" r:id="rId3"/>
    <sheet name="Resolve Operations" sheetId="3" state="visible" r:id="rId4"/>
    <sheet name="Chargeback Opera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<sst xmlns="http://schemas.openxmlformats.org/spreadsheetml/2006/main" count="91" uniqueCount="13">
  <si>
    <t xml:space="preserve">type</t>
  </si>
  <si>
    <t xml:space="preserve">client</t>
  </si>
  <si>
    <t xml:space="preserve">tx</t>
  </si>
  <si>
    <t xml:space="preserve">amount</t>
  </si>
  <si>
    <t xml:space="preserve">held</t>
  </si>
  <si>
    <t xml:space="preserve">available</t>
  </si>
  <si>
    <t xml:space="preserve">total</t>
  </si>
  <si>
    <t xml:space="preserve">locked</t>
  </si>
  <si>
    <t xml:space="preserve">deposit</t>
  </si>
  <si>
    <t xml:space="preserve">withdrawal</t>
  </si>
  <si>
    <t xml:space="preserve">dispute</t>
  </si>
  <si>
    <t xml:space="preserve">resolve</t>
  </si>
  <si>
    <t xml:space="preserve">chargeback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</si>
</sst>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G1:K6"/>
    </sheetView>
  </sheetViews>
  <sheetFormatPr defaultColWidth="10.01171875" defaultRowHeight="12.9" zeroHeight="false" outlineLevelRow="0" outlineLevelCol="0"/>
  <sheetData>
    <row r="1" customFormat="false" ht="12.9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1</v>
      </c>
      <c r="H1" s="0" t="s">
        <v>5</v>
      </c>
      <c r="I1" s="0" t="s">
        <v>4</v>
      </c>
      <c r="J1" s="0" t="s">
        <v>6</v>
      </c>
      <c r="K1" s="0" t="s">
        <v>7</v>
      </c>
    </row>
    <row r="2" customFormat="false" ht="12.9" hidden="false" customHeight="false" outlineLevel="0" collapsed="false">
      <c r="A2" s="0" t="s">
        <v>8</v>
      </c>
      <c r="B2" s="0" t="n">
        <v>1</v>
      </c>
      <c r="C2" s="0" t="n">
        <v>1</v>
      </c>
      <c r="D2" s="0" t="n">
        <v>11.1</v>
      </c>
      <c r="G2" s="0" t="n">
        <v>1</v>
      </c>
      <c r="H2" s="0" t="e">
        <f aca="false">_xlfn.sumifs($D$2:$D$31,$B$2:$B$31,G2,$A$2:$A$31,"deposit")-_xlfn.sumifs($D$2:$D$31,$B$2:B31,G2,$A$2:$A$31,"withdrawal")</f>
        <v>#NAME?</v>
      </c>
      <c r="I2" s="0" t="e">
        <f aca="false">_xlfn.sumifs($E$2:$E$31,$A$2:$A$31,"dispute",$B$2:$B$31,G2)</f>
        <v>#NAME?</v>
      </c>
      <c r="J2" s="0" t="e">
        <f aca="false">H2-I2</f>
        <v>#NAME?</v>
      </c>
      <c r="K2" s="0" t="n">
        <f aca="false">FALSE()</f>
        <v>0</v>
      </c>
    </row>
    <row r="3" customFormat="false" ht="12.9" hidden="false" customHeight="false" outlineLevel="0" collapsed="false">
      <c r="A3" s="0" t="s">
        <v>8</v>
      </c>
      <c r="B3" s="0" t="n">
        <v>2</v>
      </c>
      <c r="C3" s="0" t="n">
        <v>2</v>
      </c>
      <c r="D3" s="0" t="n">
        <v>22.2</v>
      </c>
      <c r="G3" s="0" t="n">
        <v>2</v>
      </c>
      <c r="H3" s="0" t="e">
        <f aca="false">_xlfn.sumifs($D$2:$D$31,$B$2:$B$31,G3,$A$2:$A$31,"deposit")-_xlfn.sumifs($D$2:$D$31,$B$2:$B$31,G3,$A$2:$A$31,"withdrawal")</f>
        <v>#NAME?</v>
      </c>
      <c r="I3" s="0" t="e">
        <f aca="false">_xlfn.sumifs($E$2:$E$31,$A$2:$A$31,"dispute",$B$2:$B$31,G3)</f>
        <v>#NAME?</v>
      </c>
      <c r="J3" s="0" t="e">
        <f aca="false">H3-I3</f>
        <v>#NAME?</v>
      </c>
      <c r="K3" s="0" t="n">
        <f aca="false">FALSE()</f>
        <v>0</v>
      </c>
    </row>
    <row r="4" customFormat="false" ht="12.9" hidden="false" customHeight="false" outlineLevel="0" collapsed="false">
      <c r="A4" s="0" t="s">
        <v>8</v>
      </c>
      <c r="B4" s="0" t="n">
        <v>1</v>
      </c>
      <c r="C4" s="0" t="n">
        <v>3</v>
      </c>
      <c r="D4" s="0" t="n">
        <v>33.3</v>
      </c>
      <c r="G4" s="0" t="n">
        <v>3</v>
      </c>
      <c r="H4" s="0" t="e">
        <f aca="false">_xlfn.sumifs($D$2:$D$31,$B$2:$B$31,G4,$A$2:$A$31,"deposit")-_xlfn.sumifs($D$2:$D$31,$B$2:$B$31,G4,$A$2:$A$31,"withdrawal")</f>
        <v>#NAME?</v>
      </c>
      <c r="I4" s="0" t="e">
        <f aca="false">_xlfn.sumifs($E$2:$E$31,$A$2:$A$31,"dispute",$B$2:$B$31,G4)</f>
        <v>#NAME?</v>
      </c>
      <c r="J4" s="0" t="e">
        <f aca="false">H4-I4</f>
        <v>#NAME?</v>
      </c>
      <c r="K4" s="0" t="n">
        <f aca="false">FALSE()</f>
        <v>0</v>
      </c>
    </row>
    <row r="5" customFormat="false" ht="12.9" hidden="false" customHeight="false" outlineLevel="0" collapsed="false">
      <c r="A5" s="0" t="s">
        <v>8</v>
      </c>
      <c r="B5" s="0" t="n">
        <v>2</v>
      </c>
      <c r="C5" s="0" t="n">
        <v>4</v>
      </c>
      <c r="D5" s="0" t="n">
        <v>44.4</v>
      </c>
    </row>
    <row r="6" customFormat="false" ht="12.9" hidden="false" customHeight="false" outlineLevel="0" collapsed="false">
      <c r="A6" s="0" t="s">
        <v>8</v>
      </c>
      <c r="B6" s="0" t="n">
        <v>3</v>
      </c>
      <c r="C6" s="0" t="n">
        <v>5</v>
      </c>
      <c r="D6" s="0" t="n">
        <v>55.5</v>
      </c>
    </row>
    <row r="7" customFormat="false" ht="12.9" hidden="false" customHeight="false" outlineLevel="0" collapsed="false">
      <c r="A7" s="0" t="s">
        <v>9</v>
      </c>
      <c r="B7" s="0" t="n">
        <v>2</v>
      </c>
      <c r="C7" s="0" t="n">
        <v>6</v>
      </c>
      <c r="D7" s="0" t="n">
        <v>11.1</v>
      </c>
    </row>
    <row r="8" customFormat="false" ht="12.9" hidden="false" customHeight="false" outlineLevel="0" collapsed="false">
      <c r="A8" s="0" t="s">
        <v>9</v>
      </c>
      <c r="B8" s="0" t="n">
        <v>3</v>
      </c>
      <c r="C8" s="0" t="n">
        <v>7</v>
      </c>
      <c r="D8" s="0" t="n">
        <v>22.2</v>
      </c>
    </row>
    <row r="9" customFormat="false" ht="12.9" hidden="false" customHeight="false" outlineLevel="0" collapsed="false">
      <c r="A9" s="0" t="s">
        <v>9</v>
      </c>
      <c r="B9" s="0" t="n">
        <v>1</v>
      </c>
      <c r="C9" s="0" t="n">
        <v>8</v>
      </c>
      <c r="D9" s="0" t="n">
        <v>33.3</v>
      </c>
    </row>
    <row r="10" customFormat="false" ht="12.9" hidden="false" customHeight="false" outlineLevel="0" collapsed="false">
      <c r="A10" s="0" t="s">
        <v>10</v>
      </c>
      <c r="B10" s="0" t="n">
        <v>2</v>
      </c>
      <c r="C10" s="0" t="n">
        <v>2</v>
      </c>
      <c r="E10" s="0" t="n">
        <f aca="false">LOOKUP(C10,$C$2:$C$31,$D$2:$D$31)</f>
        <v>22.2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G1:K6 G8"/>
    </sheetView>
  </sheetViews>
  <sheetFormatPr defaultColWidth="10.01171875" defaultRowHeight="12.9" zeroHeight="false" outlineLevelRow="0" outlineLevelCol="0"/>
  <sheetData>
    <row r="1" customFormat="false" ht="12.9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1</v>
      </c>
      <c r="H1" s="0" t="s">
        <v>5</v>
      </c>
      <c r="I1" s="0" t="s">
        <v>4</v>
      </c>
      <c r="J1" s="0" t="s">
        <v>6</v>
      </c>
      <c r="K1" s="0" t="s">
        <v>7</v>
      </c>
    </row>
    <row r="2" customFormat="false" ht="12.9" hidden="false" customHeight="false" outlineLevel="0" collapsed="false">
      <c r="A2" s="0" t="s">
        <v>8</v>
      </c>
      <c r="B2" s="0" t="n">
        <v>1</v>
      </c>
      <c r="C2" s="0" t="n">
        <v>1</v>
      </c>
      <c r="D2" s="0" t="n">
        <v>11.1</v>
      </c>
      <c r="G2" s="0" t="n">
        <v>1</v>
      </c>
      <c r="H2" s="0" t="e">
        <f aca="false">_xlfn.sumifs($D$2:$D$31,$B$2:$B$31,G2,$A$2:$A$31,"deposit")-_xlfn.sumifs($D$2:$D$31,$B$2:$B$31,G2,$A$2:$A$31,"withdrawal")-I2</f>
        <v>#NAME?</v>
      </c>
      <c r="I2" s="0" t="e">
        <f aca="false">_xlfn.sumifs($E$2:$E$31,$A$2:$A$31,"dispute",$B$2:$B$31,G2)</f>
        <v>#NAME?</v>
      </c>
      <c r="J2" s="0" t="e">
        <f aca="false">SUM(H2:I2)</f>
        <v>#NAME?</v>
      </c>
      <c r="K2" s="0" t="n">
        <f aca="false">FALSE()</f>
        <v>0</v>
      </c>
    </row>
    <row r="3" customFormat="false" ht="12.9" hidden="false" customHeight="false" outlineLevel="0" collapsed="false">
      <c r="A3" s="0" t="s">
        <v>8</v>
      </c>
      <c r="B3" s="0" t="n">
        <v>2</v>
      </c>
      <c r="C3" s="0" t="n">
        <v>2</v>
      </c>
      <c r="D3" s="0" t="n">
        <v>22.2</v>
      </c>
      <c r="G3" s="0" t="n">
        <v>2</v>
      </c>
      <c r="H3" s="0" t="e">
        <f aca="false">_xlfn.sumifs($D$2:$D$31,$B$2:$B$31,G3,$A$2:$A$31,"deposit")-_xlfn.sumifs($D$2:$D$31,$B$2:$B$31,G3,$A$2:$A$31,"withdrawal")-I3</f>
        <v>#NAME?</v>
      </c>
      <c r="I3" s="0" t="e">
        <f aca="false">_xlfn.sumifs($E$2:$E$31,$A$2:$A$31,"dispute",$B$2:$B$31,G3)</f>
        <v>#NAME?</v>
      </c>
      <c r="J3" s="0" t="e">
        <f aca="false">SUM(H3:I3)</f>
        <v>#NAME?</v>
      </c>
      <c r="K3" s="0" t="n">
        <f aca="false">FALSE()</f>
        <v>0</v>
      </c>
    </row>
    <row r="4" customFormat="false" ht="12.9" hidden="false" customHeight="false" outlineLevel="0" collapsed="false">
      <c r="A4" s="0" t="s">
        <v>8</v>
      </c>
      <c r="B4" s="0" t="n">
        <v>1</v>
      </c>
      <c r="C4" s="0" t="n">
        <v>3</v>
      </c>
      <c r="D4" s="0" t="n">
        <v>33.3</v>
      </c>
      <c r="G4" s="0" t="n">
        <v>3</v>
      </c>
      <c r="H4" s="0" t="e">
        <f aca="false">_xlfn.sumifs($D$2:$D$31,$B$2:$B$31,G4,$A$2:$A$31,"deposit")-_xlfn.sumifs($D$2:$D$31,$B$2:$B$31,G4,$A$2:$A$31,"withdrawal")-I4</f>
        <v>#NAME?</v>
      </c>
      <c r="I4" s="0" t="e">
        <f aca="false">_xlfn.sumifs($E$2:$E$31,$A$2:$A$31,"dispute",$B$2:$B$31,G4)</f>
        <v>#NAME?</v>
      </c>
      <c r="J4" s="0" t="e">
        <f aca="false">SUM(H4:I4)</f>
        <v>#NAME?</v>
      </c>
      <c r="K4" s="0" t="n">
        <f aca="false">FALSE()</f>
        <v>0</v>
      </c>
    </row>
    <row r="5" customFormat="false" ht="12.9" hidden="false" customHeight="false" outlineLevel="0" collapsed="false">
      <c r="A5" s="0" t="s">
        <v>8</v>
      </c>
      <c r="B5" s="0" t="n">
        <v>2</v>
      </c>
      <c r="C5" s="0" t="n">
        <v>4</v>
      </c>
      <c r="D5" s="0" t="n">
        <v>44.4</v>
      </c>
    </row>
    <row r="6" customFormat="false" ht="12.9" hidden="false" customHeight="false" outlineLevel="0" collapsed="false">
      <c r="A6" s="0" t="s">
        <v>8</v>
      </c>
      <c r="B6" s="0" t="n">
        <v>3</v>
      </c>
      <c r="C6" s="0" t="n">
        <v>5</v>
      </c>
      <c r="D6" s="0" t="n">
        <v>55.5</v>
      </c>
    </row>
    <row r="7" customFormat="false" ht="12.9" hidden="false" customHeight="false" outlineLevel="0" collapsed="false">
      <c r="A7" s="0" t="s">
        <v>9</v>
      </c>
      <c r="B7" s="0" t="n">
        <v>2</v>
      </c>
      <c r="C7" s="0" t="n">
        <v>6</v>
      </c>
      <c r="D7" s="0" t="n">
        <v>11.1</v>
      </c>
    </row>
    <row r="8" customFormat="false" ht="12.9" hidden="false" customHeight="false" outlineLevel="0" collapsed="false">
      <c r="A8" s="0" t="s">
        <v>9</v>
      </c>
      <c r="B8" s="0" t="n">
        <v>3</v>
      </c>
      <c r="C8" s="0" t="n">
        <v>7</v>
      </c>
      <c r="D8" s="0" t="n">
        <v>22.2</v>
      </c>
    </row>
    <row r="9" customFormat="false" ht="12.9" hidden="false" customHeight="false" outlineLevel="0" collapsed="false">
      <c r="A9" s="0" t="s">
        <v>9</v>
      </c>
      <c r="B9" s="0" t="n">
        <v>1</v>
      </c>
      <c r="C9" s="0" t="n">
        <v>8</v>
      </c>
      <c r="D9" s="0" t="n">
        <v>33.3</v>
      </c>
    </row>
    <row r="10" customFormat="false" ht="12.9" hidden="false" customHeight="false" outlineLevel="0" collapsed="false">
      <c r="A10" s="0" t="s">
        <v>10</v>
      </c>
      <c r="B10" s="0" t="n">
        <v>2</v>
      </c>
      <c r="C10" s="0" t="n">
        <v>2</v>
      </c>
      <c r="E10" s="0" t="n">
        <f aca="false">LOOKUP(C10,$C$2:$C$31,$D$2:$D$31)</f>
        <v>22.2</v>
      </c>
    </row>
    <row r="11" customFormat="false" ht="12.9" hidden="false" customHeight="false" outlineLevel="0" collapsed="false">
      <c r="A11" s="0" t="s">
        <v>10</v>
      </c>
      <c r="B11" s="0" t="n">
        <v>3</v>
      </c>
      <c r="C11" s="0" t="n">
        <v>5</v>
      </c>
      <c r="E11" s="0" t="n">
        <f aca="false">LOOKUP(C11,$C$2:$C$31,$D$2:$D$31)</f>
        <v>55.5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1" sqref="G1:K6 G13"/>
    </sheetView>
  </sheetViews>
  <sheetFormatPr defaultColWidth="10.01171875" defaultRowHeight="12.9" zeroHeight="false" outlineLevelRow="0" outlineLevelCol="0"/>
  <sheetData>
    <row r="1" customFormat="false" ht="12.9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1</v>
      </c>
      <c r="H1" s="0" t="s">
        <v>5</v>
      </c>
      <c r="I1" s="0" t="s">
        <v>4</v>
      </c>
      <c r="J1" s="0" t="s">
        <v>6</v>
      </c>
      <c r="K1" s="0" t="s">
        <v>7</v>
      </c>
    </row>
    <row r="2" customFormat="false" ht="12.9" hidden="false" customHeight="false" outlineLevel="0" collapsed="false">
      <c r="A2" s="0" t="s">
        <v>8</v>
      </c>
      <c r="B2" s="0" t="n">
        <v>1</v>
      </c>
      <c r="C2" s="0" t="n">
        <v>1</v>
      </c>
      <c r="D2" s="0" t="n">
        <v>100.1234</v>
      </c>
      <c r="G2" s="0" t="n">
        <v>1</v>
      </c>
      <c r="H2" s="0" t="n">
        <f aca="false">SUMIFS($D$2:$D$31,$B$2:$B$31,G2,$A$2:$A$31,"deposit")-SUMIFS($D$2:$D$31,$B$2:$B$31,G2,$A$2:$A$31,"withdrawal")-I2</f>
        <v>300.4691</v>
      </c>
      <c r="I2" s="0" t="n">
        <f aca="false">SUMIFS($E$2:$E$31,$A$2:$A$31,"dispute",$B$2:$B$31,G2)-SUMIFS($E$2:$E$31,$A$2:$A$31,"resolve",$B$2:$B$31,G2)</f>
        <v>0</v>
      </c>
      <c r="J2" s="0" t="n">
        <f aca="false">SUM(H2:I2)</f>
        <v>300.4691</v>
      </c>
      <c r="K2" s="1" t="b">
        <v>0</v>
      </c>
    </row>
    <row r="3" customFormat="false" ht="12.9" hidden="false" customHeight="false" outlineLevel="0" collapsed="false">
      <c r="A3" s="0" t="s">
        <v>8</v>
      </c>
      <c r="B3" s="0" t="n">
        <v>2</v>
      </c>
      <c r="C3" s="0" t="n">
        <v>2</v>
      </c>
      <c r="D3" s="0" t="n">
        <v>200.2345</v>
      </c>
      <c r="G3" s="0" t="n">
        <v>2</v>
      </c>
      <c r="H3" s="0" t="n">
        <f aca="false">SUMIFS($D$2:$D$31,$B$2:$B$31,G3,$A$2:$A$31,"deposit")-SUMIFS($D$2:$D$31,$B$2:$B$31,G3,$A$2:$A$31,"withdrawal")-I3</f>
        <v>277</v>
      </c>
      <c r="I3" s="0" t="n">
        <f aca="false">SUMIFS($E$2:$E$31,$A$2:$A$31,"dispute",$B$2:$B$31,G3)-SUMIFS($E$2:$E$31,$A$2:$A$31,"resolve",$B$2:$B$31,G3)</f>
        <v>200.2345</v>
      </c>
      <c r="J3" s="0" t="n">
        <f aca="false">SUM(H3:I3)</f>
        <v>477.2345</v>
      </c>
      <c r="K3" s="1" t="b">
        <v>0</v>
      </c>
    </row>
    <row r="4" customFormat="false" ht="12.9" hidden="false" customHeight="false" outlineLevel="0" collapsed="false">
      <c r="A4" s="0" t="s">
        <v>8</v>
      </c>
      <c r="B4" s="0" t="n">
        <v>1</v>
      </c>
      <c r="C4" s="0" t="n">
        <v>3</v>
      </c>
      <c r="D4" s="0" t="n">
        <v>300.3456</v>
      </c>
      <c r="G4" s="0" t="n">
        <v>3</v>
      </c>
      <c r="H4" s="0" t="n">
        <f aca="false">SUMIFS($D$2:$D$31,$B$2:$B$31,G4,$A$2:$A$31,"deposit")-SUMIFS($D$2:$D$31,$B$2:$B$31,G4,$A$2:$A$31,"withdrawal")-I4</f>
        <v>266.2213</v>
      </c>
      <c r="I4" s="0" t="n">
        <f aca="false">SUMIFS($E$2:$E$31,$A$2:$A$31,"dispute",$B$2:$B$31,G4)-SUMIFS($E$2:$E$31,$A$2:$A$31,"resolve",$B$2:$B$31,G4)</f>
        <v>0</v>
      </c>
      <c r="J4" s="0" t="n">
        <f aca="false">SUM(H4:I4)</f>
        <v>266.2213</v>
      </c>
      <c r="K4" s="1" t="b">
        <v>0</v>
      </c>
    </row>
    <row r="5" customFormat="false" ht="12.9" hidden="false" customHeight="false" outlineLevel="0" collapsed="false">
      <c r="A5" s="0" t="s">
        <v>8</v>
      </c>
      <c r="B5" s="0" t="n">
        <v>2</v>
      </c>
      <c r="C5" s="0" t="n">
        <v>4</v>
      </c>
      <c r="D5" s="0" t="n">
        <v>400.4567</v>
      </c>
      <c r="G5" s="0" t="n">
        <v>4</v>
      </c>
      <c r="H5" s="0" t="n">
        <f aca="false">SUMIFS($D$2:$D$31,$B$2:$B$31,G5,$A$2:$A$31,"deposit")-SUMIFS($D$2:$D$31,$B$2:$B$31,G5,$A$2:$A$31,"withdrawal")-I5</f>
        <v>600.8912</v>
      </c>
      <c r="I5" s="0" t="n">
        <f aca="false">SUMIFS($E$2:$E$31,$A$2:$A$31,"dispute",$B$2:$B$31,G5)-SUMIFS($E$2:$E$31,$A$2:$A$31,"resolve",$B$2:$B$31,G5)</f>
        <v>0</v>
      </c>
      <c r="J5" s="0" t="n">
        <f aca="false">SUM(H5:I5)</f>
        <v>600.8912</v>
      </c>
      <c r="K5" s="1" t="b">
        <v>0</v>
      </c>
    </row>
    <row r="6" customFormat="false" ht="12.9" hidden="false" customHeight="false" outlineLevel="0" collapsed="false">
      <c r="A6" s="0" t="s">
        <v>8</v>
      </c>
      <c r="B6" s="0" t="n">
        <v>3</v>
      </c>
      <c r="C6" s="0" t="n">
        <v>5</v>
      </c>
      <c r="D6" s="0" t="n">
        <v>500.7891</v>
      </c>
      <c r="G6" s="0" t="n">
        <v>5</v>
      </c>
      <c r="H6" s="0" t="n">
        <f aca="false">SUMIFS($D$2:$D$31,$B$2:$B$31,G6,$A$2:$A$31,"deposit")-SUMIFS($D$2:$D$31,$B$2:$B$31,G6,$A$2:$A$31,"withdrawal")-I6</f>
        <v>701.0357</v>
      </c>
      <c r="I6" s="0" t="n">
        <f aca="false">SUMIFS($E$2:$E$31,$A$2:$A$31,"dispute",$B$2:$B$31,G6)-SUMIFS($E$2:$E$31,$A$2:$A$31,"resolve",$B$2:$B$31,G6)</f>
        <v>0</v>
      </c>
      <c r="J6" s="0" t="n">
        <f aca="false">SUM(H6:I6)</f>
        <v>701.0357</v>
      </c>
      <c r="K6" s="1" t="b">
        <v>0</v>
      </c>
    </row>
    <row r="7" customFormat="false" ht="12.9" hidden="false" customHeight="false" outlineLevel="0" collapsed="false">
      <c r="A7" s="0" t="s">
        <v>9</v>
      </c>
      <c r="B7" s="0" t="n">
        <v>2</v>
      </c>
      <c r="C7" s="0" t="n">
        <v>6</v>
      </c>
      <c r="D7" s="0" t="n">
        <v>123.4567</v>
      </c>
    </row>
    <row r="8" customFormat="false" ht="12.9" hidden="false" customHeight="false" outlineLevel="0" collapsed="false">
      <c r="A8" s="0" t="s">
        <v>9</v>
      </c>
      <c r="B8" s="0" t="n">
        <v>3</v>
      </c>
      <c r="C8" s="0" t="n">
        <v>7</v>
      </c>
      <c r="D8" s="0" t="n">
        <v>234.5678</v>
      </c>
    </row>
    <row r="9" customFormat="false" ht="12.9" hidden="false" customHeight="false" outlineLevel="0" collapsed="false">
      <c r="A9" s="0" t="s">
        <v>9</v>
      </c>
      <c r="B9" s="0" t="n">
        <v>1</v>
      </c>
      <c r="C9" s="0" t="n">
        <v>8</v>
      </c>
      <c r="D9" s="0" t="n">
        <v>99.9999</v>
      </c>
    </row>
    <row r="10" customFormat="false" ht="12.9" hidden="false" customHeight="false" outlineLevel="0" collapsed="false">
      <c r="A10" s="0" t="s">
        <v>10</v>
      </c>
      <c r="B10" s="0" t="n">
        <v>2</v>
      </c>
      <c r="C10" s="0" t="n">
        <v>2</v>
      </c>
      <c r="E10" s="0" t="n">
        <f aca="false">LOOKUP(C10,$C$2:$C$31,$D$2:$D$31)</f>
        <v>200.2345</v>
      </c>
    </row>
    <row r="11" customFormat="false" ht="12.9" hidden="false" customHeight="false" outlineLevel="0" collapsed="false">
      <c r="A11" s="0" t="s">
        <v>10</v>
      </c>
      <c r="B11" s="0" t="n">
        <v>1</v>
      </c>
      <c r="C11" s="0" t="n">
        <v>3</v>
      </c>
      <c r="E11" s="0" t="n">
        <f aca="false">LOOKUP(C11,$C$2:$C$31,$D$2:$D$31)</f>
        <v>300.3456</v>
      </c>
    </row>
    <row r="12" customFormat="false" ht="12.9" hidden="false" customHeight="false" outlineLevel="0" collapsed="false">
      <c r="A12" s="0" t="s">
        <v>11</v>
      </c>
      <c r="B12" s="0" t="n">
        <v>1</v>
      </c>
      <c r="C12" s="0" t="n">
        <v>3</v>
      </c>
      <c r="E12" s="0" t="n">
        <f aca="false">LOOKUP(C12,$C$2:$C$31,$D$2:$D$31)</f>
        <v>300.3456</v>
      </c>
    </row>
    <row r="13" customFormat="false" ht="12.9" hidden="false" customHeight="false" outlineLevel="0" collapsed="false">
      <c r="A13" s="0" t="s">
        <v>8</v>
      </c>
      <c r="B13" s="0" t="n">
        <v>4</v>
      </c>
      <c r="C13" s="0" t="n">
        <v>9</v>
      </c>
      <c r="D13" s="0" t="n">
        <v>600.8912</v>
      </c>
    </row>
    <row r="14" customFormat="false" ht="12.9" hidden="false" customHeight="false" outlineLevel="0" collapsed="false">
      <c r="A14" s="0" t="s">
        <v>8</v>
      </c>
      <c r="B14" s="0" t="n">
        <v>5</v>
      </c>
      <c r="C14" s="0" t="n">
        <v>10</v>
      </c>
      <c r="D14" s="0" t="n">
        <v>350.9123</v>
      </c>
    </row>
    <row r="15" customFormat="false" ht="12.9" hidden="false" customHeight="false" outlineLevel="0" collapsed="false">
      <c r="A15" s="0" t="s">
        <v>8</v>
      </c>
      <c r="B15" s="0" t="n">
        <v>5</v>
      </c>
      <c r="C15" s="0" t="n">
        <v>11</v>
      </c>
      <c r="D15" s="0" t="n">
        <v>350.1234</v>
      </c>
    </row>
    <row r="16" customFormat="false" ht="12.9" hidden="false" customHeight="false" outlineLevel="0" collapsed="false">
      <c r="A16" s="0" t="s">
        <v>10</v>
      </c>
      <c r="B16" s="0" t="n">
        <v>5</v>
      </c>
      <c r="C16" s="0" t="n">
        <v>10</v>
      </c>
      <c r="E16" s="0" t="n">
        <f aca="false">LOOKUP(C16,$C$2:$C$31,$D$2:$D$31)</f>
        <v>350.9123</v>
      </c>
    </row>
    <row r="17" customFormat="false" ht="12.9" hidden="false" customHeight="false" outlineLevel="0" collapsed="false">
      <c r="A17" s="0" t="s">
        <v>11</v>
      </c>
      <c r="B17" s="0" t="n">
        <v>5</v>
      </c>
      <c r="C17" s="0" t="n">
        <v>10</v>
      </c>
      <c r="E17" s="0" t="n">
        <f aca="false">LOOKUP(C17,$C$2:$C$31,$D$2:$D$31)</f>
        <v>350.9123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:K6"/>
    </sheetView>
  </sheetViews>
  <sheetFormatPr defaultColWidth="10.01171875" defaultRowHeight="12.9" zeroHeight="false" outlineLevelRow="0" outlineLevelCol="0"/>
  <sheetData>
    <row r="1" customFormat="false" ht="12.9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1</v>
      </c>
      <c r="H1" s="0" t="s">
        <v>5</v>
      </c>
      <c r="I1" s="0" t="s">
        <v>4</v>
      </c>
      <c r="J1" s="0" t="s">
        <v>6</v>
      </c>
      <c r="K1" s="0" t="s">
        <v>7</v>
      </c>
    </row>
    <row r="2" customFormat="false" ht="12.9" hidden="false" customHeight="false" outlineLevel="0" collapsed="false">
      <c r="A2" s="0" t="s">
        <v>8</v>
      </c>
      <c r="B2" s="0" t="n">
        <v>1</v>
      </c>
      <c r="C2" s="0" t="n">
        <v>1</v>
      </c>
      <c r="D2" s="0" t="n">
        <v>100.1234</v>
      </c>
      <c r="G2" s="0" t="n">
        <v>1</v>
      </c>
      <c r="H2" s="0" t="n">
        <f aca="false">SUMIFS($D$2:$D$31,$B$2:$B$31,G2,$A$2:$A$31,"deposit")-SUMIFS($D$2:$D$31,$B$2:$B$31,G2,$A$2:$A$31,"withdrawal")-I2-SUMIFS($E$2:$E$31,$A$2:$A$31,"chargeback",$B$2:$B$31,G2)</f>
        <v>0.123500000000035</v>
      </c>
      <c r="I2" s="0" t="n">
        <f aca="false">SUMIFS($E$2:$E$31,$A$2:$A$31,"dispute",$B$2:$B$31,G2)-SUMIFS($E$2:$E$31,$A$2:$A$31,"resolve",$B$2:$B$31,G2)-SUMIFS($E$2:$E$31,$A$2:$A$31,"chargeback",$B$2:$B$31,G2)</f>
        <v>0</v>
      </c>
      <c r="J2" s="0" t="n">
        <f aca="false">SUM(H2:I2)</f>
        <v>0.123500000000035</v>
      </c>
      <c r="K2" s="1" t="b">
        <v>0</v>
      </c>
    </row>
    <row r="3" customFormat="false" ht="12.9" hidden="false" customHeight="false" outlineLevel="0" collapsed="false">
      <c r="A3" s="0" t="s">
        <v>8</v>
      </c>
      <c r="B3" s="0" t="n">
        <v>2</v>
      </c>
      <c r="C3" s="0" t="n">
        <v>2</v>
      </c>
      <c r="D3" s="0" t="n">
        <v>200.2345</v>
      </c>
      <c r="G3" s="0" t="n">
        <v>2</v>
      </c>
      <c r="H3" s="0" t="n">
        <f aca="false">SUMIFS($D$2:$D$31,$B$2:$B$31,G3,$A$2:$A$31,"deposit")-SUMIFS($D$2:$D$31,$B$2:$B$31,G3,$A$2:$A$31,"withdrawal")-I3-SUMIFS($E$2:$E$31,$A$2:$A$31,"chargeback",$B$2:$B$31,G3)</f>
        <v>277</v>
      </c>
      <c r="I3" s="0" t="n">
        <f aca="false">SUMIFS($E$2:$E$31,$A$2:$A$31,"dispute",$B$2:$B$31,G3)-SUMIFS($E$2:$E$31,$A$2:$A$31,"resolve",$B$2:$B$31,G3)-SUMIFS($E$2:$E$31,$A$2:$A$31,"chargeback",$B$2:$B$31,G3)</f>
        <v>200.2345</v>
      </c>
      <c r="J3" s="0" t="n">
        <f aca="false">SUM(H3:I3)</f>
        <v>477.2345</v>
      </c>
      <c r="K3" s="1" t="b">
        <v>0</v>
      </c>
    </row>
    <row r="4" customFormat="false" ht="12.9" hidden="false" customHeight="false" outlineLevel="0" collapsed="false">
      <c r="A4" s="0" t="s">
        <v>8</v>
      </c>
      <c r="B4" s="0" t="n">
        <v>1</v>
      </c>
      <c r="C4" s="0" t="n">
        <v>3</v>
      </c>
      <c r="D4" s="0" t="n">
        <v>300.3456</v>
      </c>
      <c r="G4" s="0" t="n">
        <v>3</v>
      </c>
      <c r="H4" s="0" t="n">
        <f aca="false">SUMIFS($D$2:$D$31,$B$2:$B$31,G4,$A$2:$A$31,"deposit")-SUMIFS($D$2:$D$31,$B$2:$B$31,G4,$A$2:$A$31,"withdrawal")-I4-SUMIFS($E$2:$E$31,$A$2:$A$31,"chargeback",$B$2:$B$31,G4)</f>
        <v>266.2213</v>
      </c>
      <c r="I4" s="0" t="n">
        <f aca="false">SUMIFS($E$2:$E$31,$A$2:$A$31,"dispute",$B$2:$B$31,G4)-SUMIFS($E$2:$E$31,$A$2:$A$31,"resolve",$B$2:$B$31,G4)-SUMIFS($E$2:$E$31,$A$2:$A$31,"chargeback",$B$2:$B$31,G4)</f>
        <v>0</v>
      </c>
      <c r="J4" s="0" t="n">
        <f aca="false">SUM(H4:I4)</f>
        <v>266.2213</v>
      </c>
      <c r="K4" s="1" t="b">
        <v>0</v>
      </c>
    </row>
    <row r="5" customFormat="false" ht="12.9" hidden="false" customHeight="false" outlineLevel="0" collapsed="false">
      <c r="A5" s="0" t="s">
        <v>8</v>
      </c>
      <c r="B5" s="0" t="n">
        <v>2</v>
      </c>
      <c r="C5" s="0" t="n">
        <v>4</v>
      </c>
      <c r="D5" s="0" t="n">
        <v>400.4567</v>
      </c>
      <c r="G5" s="0" t="n">
        <v>4</v>
      </c>
      <c r="H5" s="0" t="n">
        <f aca="false">SUMIFS($D$2:$D$31,$B$2:$B$31,G5,$A$2:$A$31,"deposit")-SUMIFS($D$2:$D$31,$B$2:$B$31,G5,$A$2:$A$31,"withdrawal")-I5-SUMIFS($E$2:$E$31,$A$2:$A$31,"chargeback",$B$2:$B$31,G5)</f>
        <v>600.8912</v>
      </c>
      <c r="I5" s="0" t="n">
        <f aca="false">SUMIFS($E$2:$E$31,$A$2:$A$31,"dispute",$B$2:$B$31,G5)-SUMIFS($E$2:$E$31,$A$2:$A$31,"resolve",$B$2:$B$31,G5)-SUMIFS($E$2:$E$31,$A$2:$A$31,"chargeback",$B$2:$B$31,G5)</f>
        <v>0</v>
      </c>
      <c r="J5" s="0" t="n">
        <f aca="false">SUM(H5:I5)</f>
        <v>600.8912</v>
      </c>
      <c r="K5" s="1" t="b">
        <v>0</v>
      </c>
    </row>
    <row r="6" customFormat="false" ht="12.9" hidden="false" customHeight="false" outlineLevel="0" collapsed="false">
      <c r="A6" s="0" t="s">
        <v>8</v>
      </c>
      <c r="B6" s="0" t="n">
        <v>3</v>
      </c>
      <c r="C6" s="0" t="n">
        <v>5</v>
      </c>
      <c r="D6" s="0" t="n">
        <v>500.7891</v>
      </c>
      <c r="G6" s="0" t="n">
        <v>5</v>
      </c>
      <c r="H6" s="0" t="n">
        <f aca="false">SUMIFS($D$2:$D$31,$B$2:$B$31,G6,$A$2:$A$31,"deposit")-SUMIFS($D$2:$D$31,$B$2:$B$31,G6,$A$2:$A$31,"withdrawal")-I6-SUMIFS($E$2:$E$31,$A$2:$A$31,"chargeback",$B$2:$B$31,G6)</f>
        <v>350.1234</v>
      </c>
      <c r="I6" s="0" t="n">
        <f aca="false">SUMIFS($E$2:$E$31,$A$2:$A$31,"dispute",$B$2:$B$31,G6)-SUMIFS($E$2:$E$31,$A$2:$A$31,"resolve",$B$2:$B$31,G6)-SUMIFS($E$2:$E$31,$A$2:$A$31,"chargeback",$B$2:$B$31,G6)</f>
        <v>0</v>
      </c>
      <c r="J6" s="0" t="n">
        <f aca="false">SUM(H6:I6)</f>
        <v>350.1234</v>
      </c>
      <c r="K6" s="1" t="b">
        <v>0</v>
      </c>
    </row>
    <row r="7" customFormat="false" ht="12.9" hidden="false" customHeight="false" outlineLevel="0" collapsed="false">
      <c r="A7" s="0" t="s">
        <v>9</v>
      </c>
      <c r="B7" s="0" t="n">
        <v>2</v>
      </c>
      <c r="C7" s="0" t="n">
        <v>6</v>
      </c>
      <c r="D7" s="0" t="n">
        <v>123.4567</v>
      </c>
    </row>
    <row r="8" customFormat="false" ht="12.9" hidden="false" customHeight="false" outlineLevel="0" collapsed="false">
      <c r="A8" s="0" t="s">
        <v>9</v>
      </c>
      <c r="B8" s="0" t="n">
        <v>3</v>
      </c>
      <c r="C8" s="0" t="n">
        <v>7</v>
      </c>
      <c r="D8" s="0" t="n">
        <v>234.5678</v>
      </c>
    </row>
    <row r="9" customFormat="false" ht="12.9" hidden="false" customHeight="false" outlineLevel="0" collapsed="false">
      <c r="A9" s="0" t="s">
        <v>9</v>
      </c>
      <c r="B9" s="0" t="n">
        <v>1</v>
      </c>
      <c r="C9" s="0" t="n">
        <v>8</v>
      </c>
      <c r="D9" s="0" t="n">
        <v>99.9999</v>
      </c>
    </row>
    <row r="10" customFormat="false" ht="12.9" hidden="false" customHeight="false" outlineLevel="0" collapsed="false">
      <c r="A10" s="0" t="s">
        <v>10</v>
      </c>
      <c r="B10" s="0" t="n">
        <v>2</v>
      </c>
      <c r="C10" s="0" t="n">
        <v>2</v>
      </c>
      <c r="E10" s="0" t="n">
        <f aca="false">LOOKUP(C10,$C$2:$C$31,$D$2:$D$31)</f>
        <v>200.2345</v>
      </c>
    </row>
    <row r="11" customFormat="false" ht="12.9" hidden="false" customHeight="false" outlineLevel="0" collapsed="false">
      <c r="A11" s="0" t="s">
        <v>10</v>
      </c>
      <c r="B11" s="0" t="n">
        <v>1</v>
      </c>
      <c r="C11" s="0" t="n">
        <v>3</v>
      </c>
      <c r="E11" s="0" t="n">
        <f aca="false">LOOKUP(C11,$C$2:$C$31,$D$2:$D$31)</f>
        <v>300.3456</v>
      </c>
    </row>
    <row r="12" customFormat="false" ht="12.9" hidden="false" customHeight="false" outlineLevel="0" collapsed="false">
      <c r="A12" s="0" t="s">
        <v>12</v>
      </c>
      <c r="B12" s="0" t="n">
        <v>1</v>
      </c>
      <c r="C12" s="0" t="n">
        <v>3</v>
      </c>
      <c r="E12" s="0" t="n">
        <f aca="false">LOOKUP(C12,$C$2:$C$31,$D$2:$D$31)</f>
        <v>300.3456</v>
      </c>
    </row>
    <row r="13" customFormat="false" ht="12.9" hidden="false" customHeight="false" outlineLevel="0" collapsed="false">
      <c r="A13" s="0" t="s">
        <v>8</v>
      </c>
      <c r="B13" s="0" t="n">
        <v>4</v>
      </c>
      <c r="C13" s="0" t="n">
        <v>9</v>
      </c>
      <c r="D13" s="0" t="n">
        <v>600.8912</v>
      </c>
    </row>
    <row r="14" customFormat="false" ht="12.9" hidden="false" customHeight="false" outlineLevel="0" collapsed="false">
      <c r="A14" s="0" t="s">
        <v>8</v>
      </c>
      <c r="B14" s="0" t="n">
        <v>5</v>
      </c>
      <c r="C14" s="0" t="n">
        <v>10</v>
      </c>
      <c r="D14" s="0" t="n">
        <v>350.9123</v>
      </c>
    </row>
    <row r="15" customFormat="false" ht="12.9" hidden="false" customHeight="false" outlineLevel="0" collapsed="false">
      <c r="A15" s="0" t="s">
        <v>8</v>
      </c>
      <c r="B15" s="0" t="n">
        <v>5</v>
      </c>
      <c r="C15" s="0" t="n">
        <v>11</v>
      </c>
      <c r="D15" s="0" t="n">
        <v>350.1234</v>
      </c>
    </row>
    <row r="16" customFormat="false" ht="12.9" hidden="false" customHeight="false" outlineLevel="0" collapsed="false">
      <c r="A16" s="0" t="s">
        <v>10</v>
      </c>
      <c r="B16" s="0" t="n">
        <v>5</v>
      </c>
      <c r="C16" s="0" t="n">
        <v>10</v>
      </c>
      <c r="E16" s="0" t="n">
        <f aca="false">LOOKUP(C16,$C$2:$C$31,$D$2:$D$31)</f>
        <v>350.9123</v>
      </c>
    </row>
    <row r="17" customFormat="false" ht="12.9" hidden="false" customHeight="false" outlineLevel="0" collapsed="false">
      <c r="A17" s="0" t="s">
        <v>12</v>
      </c>
      <c r="B17" s="0" t="n">
        <v>5</v>
      </c>
      <c r="C17" s="0" t="n">
        <v>10</v>
      </c>
      <c r="E17" s="0" t="n">
        <f aca="false">LOOKUP(C17,$C$2:$C$31,$D$2:$D$31)</f>
        <v>350.9123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2022-03-06T15:12:32Z</dcterms:created>
  <dc:creator/>
  <dc:description/>
  <dc:language>en-GB</dc:language>
  <cp:lastModifiedBy/>
  <dcterms:modified xsi:type="dcterms:W3CDTF">2022-03-07T19:34:29Z</dcterms:modified>
  <cp:revision>1</cp:revision>
  <dc:subject/>
  <dc:title/>
</cp:coreProperties>
</file>