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73D00A0D-CB3A-4F3A-B204-EF6B0096722B}" xr6:coauthVersionLast="44" xr6:coauthVersionMax="44" xr10:uidLastSave="{00000000-0000-0000-0000-000000000000}"/>
  <bookViews>
    <workbookView xWindow="2269" yWindow="3505" windowWidth="26083" windowHeight="13924" xr2:uid="{69554C38-4E87-4DBF-807B-1ECCC7CCB2FE}"/>
  </bookViews>
  <sheets>
    <sheet name="Player" sheetId="1" r:id="rId1"/>
    <sheet name="Enemy" sheetId="2" r:id="rId2"/>
    <sheet name="Bull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J41" i="1"/>
  <c r="J44" i="1"/>
  <c r="J45" i="1"/>
  <c r="J48" i="1"/>
  <c r="J52" i="1"/>
  <c r="J56" i="1"/>
  <c r="J60" i="1"/>
  <c r="J63" i="1"/>
  <c r="J64" i="1"/>
  <c r="J68" i="1"/>
  <c r="J71" i="1"/>
  <c r="J72" i="1"/>
  <c r="J73" i="1"/>
  <c r="J76" i="1"/>
  <c r="J77" i="1"/>
  <c r="J80" i="1"/>
  <c r="J83" i="1"/>
  <c r="J84" i="1"/>
  <c r="J88" i="1"/>
  <c r="J91" i="1"/>
  <c r="J92" i="1"/>
  <c r="J95" i="1"/>
  <c r="J96" i="1"/>
  <c r="J1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R102" i="1" l="1"/>
  <c r="J59" i="1"/>
  <c r="J51" i="1"/>
  <c r="J85" i="1"/>
  <c r="J69" i="1"/>
  <c r="J53" i="1"/>
  <c r="J61" i="1"/>
  <c r="J99" i="1"/>
  <c r="J87" i="1"/>
  <c r="J79" i="1"/>
  <c r="J75" i="1"/>
  <c r="J67" i="1"/>
  <c r="J55" i="1"/>
  <c r="J47" i="1"/>
  <c r="J43" i="1"/>
  <c r="J101" i="1"/>
  <c r="J97" i="1"/>
  <c r="J81" i="1"/>
  <c r="J65" i="1"/>
  <c r="J49" i="1"/>
  <c r="J93" i="1"/>
  <c r="J89" i="1"/>
  <c r="J57" i="1"/>
  <c r="J94" i="1"/>
  <c r="J86" i="1"/>
  <c r="J78" i="1"/>
  <c r="J74" i="1"/>
  <c r="J62" i="1"/>
  <c r="J54" i="1"/>
  <c r="J46" i="1"/>
  <c r="J98" i="1"/>
  <c r="J90" i="1"/>
  <c r="J82" i="1"/>
  <c r="J70" i="1"/>
  <c r="J66" i="1"/>
  <c r="J58" i="1"/>
  <c r="J50" i="1"/>
  <c r="J42" i="1"/>
  <c r="E2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l="1"/>
  <c r="J10" i="1"/>
  <c r="J8" i="1"/>
  <c r="J18" i="1"/>
  <c r="J14" i="1"/>
  <c r="J6" i="1"/>
  <c r="J21" i="1"/>
  <c r="J17" i="1"/>
  <c r="J13" i="1"/>
  <c r="J9" i="1"/>
  <c r="J5" i="1"/>
  <c r="J20" i="1"/>
  <c r="J16" i="1"/>
  <c r="J12" i="1"/>
  <c r="J4" i="1"/>
  <c r="J19" i="1"/>
  <c r="J15" i="1"/>
  <c r="J11" i="1"/>
  <c r="J7" i="1"/>
  <c r="J3" i="1"/>
  <c r="D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G22" i="1"/>
  <c r="J22" i="1" l="1"/>
</calcChain>
</file>

<file path=xl/sharedStrings.xml><?xml version="1.0" encoding="utf-8"?>
<sst xmlns="http://schemas.openxmlformats.org/spreadsheetml/2006/main" count="202" uniqueCount="97">
  <si>
    <t>1</t>
  </si>
  <si>
    <t>2</t>
  </si>
  <si>
    <t>3</t>
  </si>
  <si>
    <t>4</t>
  </si>
  <si>
    <t>5</t>
  </si>
  <si>
    <t>Max Health</t>
  </si>
  <si>
    <t>Size</t>
  </si>
  <si>
    <t>Melee Damage</t>
  </si>
  <si>
    <t>Damage Reduction</t>
  </si>
  <si>
    <t>Movement Speed</t>
  </si>
  <si>
    <t>Fire Points</t>
  </si>
  <si>
    <t>Fire Point Size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</si>
  <si>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</si>
  <si>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</si>
  <si>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</si>
  <si>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</si>
  <si>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</si>
  <si>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</si>
  <si>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</si>
  <si>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</si>
  <si>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</si>
  <si>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</si>
  <si>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</si>
  <si>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</si>
  <si>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</si>
  <si>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</si>
  <si>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</si>
  <si>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 DPS</t>
  </si>
  <si>
    <t>Player Level</t>
  </si>
  <si>
    <t>Map Level</t>
  </si>
  <si>
    <t>Enemy Count</t>
  </si>
  <si>
    <t>Bullet Damage Bonus</t>
  </si>
  <si>
    <t>Max Health Factor</t>
  </si>
  <si>
    <t>Attack Speed Factor</t>
  </si>
  <si>
    <t>Enemy Name</t>
  </si>
  <si>
    <t>Level-1-no-shooting</t>
  </si>
  <si>
    <t>Level-2-basic-shooting</t>
  </si>
  <si>
    <t>Level-3-double-shooting</t>
  </si>
  <si>
    <t>Level-4-sniper-rifle</t>
  </si>
  <si>
    <t>Level-5-shotgun</t>
  </si>
  <si>
    <t>Level-7-explosive</t>
  </si>
  <si>
    <t>Level-6-mr.slower</t>
  </si>
  <si>
    <t>Max Health at Level 1</t>
  </si>
  <si>
    <t>Melee Damage at Level 1</t>
  </si>
  <si>
    <t>Attack Speed at Level 1</t>
  </si>
  <si>
    <t>Level-8-tank</t>
  </si>
  <si>
    <t>Size (NOT COMPARABLE TO PLAYER SIZE)</t>
  </si>
  <si>
    <t>Description</t>
  </si>
  <si>
    <t>Medium, Can Slow Player</t>
  </si>
  <si>
    <t>Level-9-ninja</t>
  </si>
  <si>
    <t>Boss-Level-1</t>
  </si>
  <si>
    <t>Fast, Low Damage</t>
  </si>
  <si>
    <t>Medium-Fast, Low-Medium Damage</t>
  </si>
  <si>
    <t>Medium, Medum Damage</t>
  </si>
  <si>
    <t>Slow, High Damage</t>
  </si>
  <si>
    <t>Super Fast, Explodes with Contact</t>
  </si>
  <si>
    <t>Very Slow, High Health, Low Damage</t>
  </si>
  <si>
    <t xml:space="preserve"> Medium, Medium Damage, Invisible, Sneak Attack</t>
  </si>
  <si>
    <t>Boss-Level-2</t>
  </si>
  <si>
    <t>Boss-Level-3</t>
  </si>
  <si>
    <t>Boss-Level-4</t>
  </si>
  <si>
    <t>Boss-Level-5</t>
  </si>
  <si>
    <t>N/A</t>
  </si>
  <si>
    <t>Range</t>
  </si>
  <si>
    <t>Damage Factor</t>
  </si>
  <si>
    <t>Level-6-machinegun</t>
  </si>
  <si>
    <t>Medum, Very Fast Attack Speed</t>
  </si>
  <si>
    <t>Bullet Name</t>
  </si>
  <si>
    <t>Bullet Speed</t>
  </si>
  <si>
    <t>Bullet Size</t>
  </si>
  <si>
    <t>Area Of Effect Radius</t>
  </si>
  <si>
    <t>Damage Over Time</t>
  </si>
  <si>
    <t>Normal Bullet</t>
  </si>
  <si>
    <t>HV Bullet</t>
  </si>
  <si>
    <t>Normal Bullet, Infinite Ammo</t>
  </si>
  <si>
    <t>High Velocity Bullets, Low Range Degredation</t>
  </si>
  <si>
    <t>Damage Penetration (COMING SOON)</t>
  </si>
  <si>
    <t>Explosive Bullet</t>
  </si>
  <si>
    <t>Explosion on contact with AOE damage</t>
  </si>
  <si>
    <t>Poisonous Bullet</t>
  </si>
  <si>
    <t>Damage Degredation Over Range (COMING SOON)</t>
  </si>
  <si>
    <t>Poisonous bullet dealing damage over time</t>
  </si>
  <si>
    <t>Slow Bullet</t>
  </si>
  <si>
    <t>Slows Down enemies</t>
  </si>
  <si>
    <t>Electricity Bullet</t>
  </si>
  <si>
    <t>Electrifies targets</t>
  </si>
  <si>
    <t>ATTACK SPEED UPGRADES MAX</t>
  </si>
  <si>
    <t>MELEE DAMAGE UPGRADES MAX</t>
  </si>
  <si>
    <t>MAX HEALTH UPGRADES MAX</t>
  </si>
  <si>
    <t>DAMAGE REDUCTION UPGRADES MAX</t>
  </si>
  <si>
    <t>MOVEMENT SPEED UPGRADES MAX</t>
  </si>
  <si>
    <t>VISUAL CHANGE</t>
  </si>
  <si>
    <t>FP</t>
  </si>
  <si>
    <t>STRIPE</t>
  </si>
  <si>
    <t>-</t>
  </si>
  <si>
    <t>UPGRADE COST</t>
  </si>
  <si>
    <t>Attack Speed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</si>
</sst>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1" fillId="3" borderId="9" xfId="0" applyNumberFormat="1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0" fillId="3" borderId="1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4" fillId="3" borderId="17" xfId="0" applyNumberFormat="1" applyFont="1" applyFill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1" fontId="4" fillId="3" borderId="17" xfId="0" applyNumberFormat="1" applyFont="1" applyFill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2" fillId="3" borderId="18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outline="0">
        <right style="medium">
          <color indexed="64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AFA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8F1D4-1C94-400F-81F1-CE9B6DF6E511}" name="Table1" displayName="Table1" ref="A1:J101" totalsRowShown="0" headerRowDxfId="22" dataDxfId="20" headerRowBorderDxfId="21" tableBorderDxfId="19">
  <autoFilter ref="A1:J101" xr:uid="{5CCFAAF4-B1D1-4FD3-A42A-3D2342233B9D}"/>
  <tableColumns count="10">
    <tableColumn id="1" xr3:uid="{1436A864-1FC4-47A6-BF12-14117B2B6929}" name="Player Level" dataDxfId="18"/>
    <tableColumn id="2" xr3:uid="{20FBC581-A672-4D6B-9676-93B87458390B}" name="Max Health" dataDxfId="17">
      <calculatedColumnFormula>70 + 30 * Table1[[#This Row],[Player Level]]^(1.5 * (1 + O$2/1000))</calculatedColumnFormula>
    </tableColumn>
    <tableColumn id="7" xr3:uid="{35665145-3BB6-4B96-B3FA-0D1D6CBEC17E}" name="Damage Reduction" dataDxfId="16">
      <calculatedColumnFormula>SQRT( Table1[[#This Row],[Player Level]])^(0.15* (1 + P$2/1000)) - 1</calculatedColumnFormula>
    </tableColumn>
    <tableColumn id="8" xr3:uid="{776BEFCA-F7D2-49CA-89CF-F87972BF61F7}" name="Movement Speed" dataDxfId="15">
      <calculatedColumnFormula>2.5 + (Table1[[#This Row],[Player Level]]^(0.099* (1 + Q$2/1000)))</calculatedColumnFormula>
    </tableColumn>
    <tableColumn id="3" xr3:uid="{9F308CF3-19E6-42FE-BB9C-D42CF43102F9}" name="Size" dataDxfId="14">
      <calculatedColumnFormula>0.4 + (Table1[[#This Row],[Player Level]] - 1) *0.03</calculatedColumnFormula>
    </tableColumn>
    <tableColumn id="4" xr3:uid="{819BA6A6-B901-44DB-BCEB-9626E0D0593F}" name="Melee Damage" dataDxfId="13">
      <calculatedColumnFormula>(Table1[[#This Row],[Player Level]]^(0.98 * (1 + N$2/1000)))*0.05</calculatedColumnFormula>
    </tableColumn>
    <tableColumn id="11" xr3:uid="{825B9FA9-DCCA-4DAD-8C38-7F9740461AA7}" name="Bullet Damage Bonus" dataDxfId="12"/>
    <tableColumn id="6" xr3:uid="{96AC4CB1-B966-4FF7-8CDC-870692BE175B}" name="Attack Speed Period" dataDxfId="11">
      <calculatedColumnFormula>0.9 - (Table1[[#This Row],[Player Level]]^(0.4*(1+M$2/1000)))*0.1</calculatedColumnFormula>
    </tableColumn>
    <tableColumn id="9" xr3:uid="{6DA5BE81-3EE8-4AD8-AB1C-6A3469121A4D}" name="Fire Points" dataDxfId="10">
      <calculatedColumnFormula>1 + (Table1[[#This Row],[Player Level]]^1.2)*0.4</calculatedColumnFormula>
    </tableColumn>
    <tableColumn id="5" xr3:uid="{0C2275EE-CE6A-4C3F-9462-F1B66977E6F7}" name="Total DPS" dataDxfId="9">
      <calculatedColumnFormula>Table1[[#This Row],[Bullet Damage Bonus]]*Table1[[#This Row],[Attack Speed Period]]*Table1[[#This Row],[Fire Points]]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3AB1EB-2632-4C38-B19E-4AF8FE132DFF}" name="Table4" displayName="Table4" ref="A1:E101" totalsRowShown="0" headerRowDxfId="8" dataDxfId="6" headerRowBorderDxfId="7" tableBorderDxfId="5">
  <autoFilter ref="A1:E101" xr:uid="{E68EB2F0-42F9-444D-B525-F5150068A076}"/>
  <tableColumns count="5">
    <tableColumn id="1" xr3:uid="{6C11904A-9EC3-44DD-8DBC-88B191E8DE44}" name="Map Level" dataDxfId="4"/>
    <tableColumn id="2" xr3:uid="{70E94984-BDF8-408E-9601-C854152761B0}" name="Enemy Count" dataDxfId="3">
      <calculatedColumnFormula>4 + Table4[[#This Row],[Map Level]]^1.05</calculatedColumnFormula>
    </tableColumn>
    <tableColumn id="3" xr3:uid="{9C192A7A-1EA9-4505-A4B7-3C99BE8C2DA2}" name="Max Health Factor" dataDxfId="2">
      <calculatedColumnFormula>0.99  +( Table4[[#This Row],[Map Level]] / 20) ^1.5</calculatedColumnFormula>
    </tableColumn>
    <tableColumn id="7" xr3:uid="{4512C405-AF41-4444-A074-06D6779F0AA8}" name="Damage Factor" dataDxfId="1">
      <calculatedColumnFormula>0.9 + Table4[[#This Row],[Map Level]]^1.1 / 10</calculatedColumnFormula>
    </tableColumn>
    <tableColumn id="8" xr3:uid="{D608E8BC-64D8-49EA-89EF-8C8A51D92950}" name="Attack Speed Factor" dataDxfId="0">
      <calculatedColumnFormula>0.96 + Table4[[#This Row],[Map Level]]^1.1 / 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B8D8-63E6-4246-AF7B-352F5899A721}">
  <dimension ref="A1:R102"/>
  <sheetViews>
    <sheetView tabSelected="1" workbookViewId="0">
      <selection activeCell="O6" sqref="O6"/>
    </sheetView>
  </sheetViews>
  <sheetFormatPr defaultRowHeight="14.3" x14ac:dyDescent="0.25"/>
  <cols>
    <col min="1" max="1" width="10.625" style="65" customWidth="1"/>
    <col min="2" max="2" width="15.75" style="1" customWidth="1"/>
    <col min="3" max="3" width="13.5" style="1" customWidth="1"/>
    <col min="4" max="4" width="13.625" style="1" customWidth="1"/>
    <col min="5" max="5" width="12.25" style="1" customWidth="1"/>
    <col min="6" max="7" width="14.25" style="1" customWidth="1"/>
    <col min="8" max="8" width="11.5" style="1" customWidth="1"/>
    <col min="9" max="9" width="9.125" style="1" customWidth="1"/>
    <col min="10" max="10" width="11.25" style="1" customWidth="1"/>
    <col min="11" max="11" width="12.25" style="1" customWidth="1"/>
    <col min="13" max="13" width="23.25" customWidth="1"/>
    <col min="14" max="14" width="19" style="1" customWidth="1"/>
    <col min="15" max="15" width="21.5" style="1" customWidth="1"/>
    <col min="16" max="16" width="25.875" style="1" customWidth="1"/>
    <col min="17" max="17" width="24.375" style="1" customWidth="1"/>
    <col min="18" max="18" width="15.875" style="1" customWidth="1"/>
    <col min="19" max="16384" width="9" style="1"/>
  </cols>
  <sheetData>
    <row r="1" spans="1:18" ht="70" customHeight="1" thickBot="1" x14ac:dyDescent="0.3">
      <c r="A1" s="67" t="s">
        <v>28</v>
      </c>
      <c r="B1" s="14" t="s">
        <v>5</v>
      </c>
      <c r="C1" s="15" t="s">
        <v>8</v>
      </c>
      <c r="D1" s="15" t="s">
        <v>9</v>
      </c>
      <c r="E1" s="51" t="s">
        <v>6</v>
      </c>
      <c r="F1" s="14" t="s">
        <v>7</v>
      </c>
      <c r="G1" s="50" t="s">
        <v>31</v>
      </c>
      <c r="H1" s="15" t="s">
        <v>96</v>
      </c>
      <c r="I1" s="49" t="s">
        <v>10</v>
      </c>
      <c r="J1" s="16" t="s">
        <v>27</v>
      </c>
      <c r="K1" s="16" t="s">
        <v>91</v>
      </c>
      <c r="L1" s="19"/>
      <c r="M1" s="5" t="s">
        <v>86</v>
      </c>
      <c r="N1" s="6" t="s">
        <v>87</v>
      </c>
      <c r="O1" s="6" t="s">
        <v>88</v>
      </c>
      <c r="P1" s="6" t="s">
        <v>89</v>
      </c>
      <c r="Q1" s="7" t="s">
        <v>90</v>
      </c>
      <c r="R1" s="7" t="s">
        <v>95</v>
      </c>
    </row>
    <row r="2" spans="1:18" ht="20.05" customHeight="1" thickBot="1" x14ac:dyDescent="0.3">
      <c r="A2" s="68" t="s">
        <v>0</v>
      </c>
      <c r="B2" s="22">
        <f>70 + 30 * Table1[[#This Row],[Player Level]]^(1.5 * (1 + O$2/1000))</f>
        <v>100</v>
      </c>
      <c r="C2" s="23">
        <f>SQRT( Table1[[#This Row],[Player Level]])^(0.15* (1 + P$2/1000)) - 1</f>
        <v>0</v>
      </c>
      <c r="D2" s="23">
        <f>2.5 + (Table1[[#This Row],[Player Level]]^(0.099* (1 + Q$2/1000)))</f>
        <v>3.5</v>
      </c>
      <c r="E2" s="23">
        <f>0.4 + (Table1[[#This Row],[Player Level]] - 1) *0.02</f>
        <v>0.4</v>
      </c>
      <c r="F2" s="24">
        <f>(Table1[[#This Row],[Player Level]]^(0.98 * (1 + N$2/1000)))*0.05</f>
        <v>0.05</v>
      </c>
      <c r="G2" s="24">
        <v>1</v>
      </c>
      <c r="H2" s="24">
        <f>0.9 - (Table1[[#This Row],[Player Level]]^(0.4*(1+M$2/1000)))*0.1</f>
        <v>0.8</v>
      </c>
      <c r="I2" s="25">
        <f>1 + (Table1[[#This Row],[Player Level]]^1.2)*0.4</f>
        <v>1.4</v>
      </c>
      <c r="J2" s="54">
        <f>Table1[[#This Row],[Bullet Damage Bonus]]*Table1[[#This Row],[Attack Speed Period]]*Table1[[#This Row],[Fire Points]]</f>
        <v>1.1199999999999999</v>
      </c>
      <c r="K2" s="26" t="s">
        <v>92</v>
      </c>
      <c r="L2" s="19"/>
      <c r="M2" s="47">
        <v>100</v>
      </c>
      <c r="N2" s="44">
        <v>100</v>
      </c>
      <c r="O2" s="44">
        <v>100</v>
      </c>
      <c r="P2" s="44">
        <v>100</v>
      </c>
      <c r="Q2" s="44">
        <v>100</v>
      </c>
      <c r="R2" s="66">
        <f>5 +  4 *Table1[[#This Row],[Player Level]]^1.22</f>
        <v>9</v>
      </c>
    </row>
    <row r="3" spans="1:18" ht="20.05" customHeight="1" thickBot="1" x14ac:dyDescent="0.3">
      <c r="A3" s="69" t="s">
        <v>1</v>
      </c>
      <c r="B3" s="17">
        <f>70 + 30 * Table1[[#This Row],[Player Level]]^(1.5 * (1 + O$2/1000))</f>
        <v>164.15009174761011</v>
      </c>
      <c r="C3" s="4">
        <f>SQRT( Table1[[#This Row],[Player Level]])^(0.15* (1 + P$2/1000)) - 1</f>
        <v>5.8851301188466598E-2</v>
      </c>
      <c r="D3" s="4">
        <f>2.5 + (Table1[[#This Row],[Player Level]]^(0.099* (1 + Q$2/1000)))</f>
        <v>3.5784056797181361</v>
      </c>
      <c r="E3" s="4">
        <f>0.4 + (Table1[[#This Row],[Player Level]] - 1) *0.02</f>
        <v>0.42000000000000004</v>
      </c>
      <c r="F3" s="8">
        <f>(Table1[[#This Row],[Player Level]]^(0.98 * (1 + N$2/1000)))*0.05</f>
        <v>0.10555537176379669</v>
      </c>
      <c r="G3" s="8">
        <v>1</v>
      </c>
      <c r="H3" s="8">
        <f>0.9 - (Table1[[#This Row],[Player Level]]^(0.4*(1+M$2/1000)))*0.1</f>
        <v>0.76433956725523278</v>
      </c>
      <c r="I3" s="10">
        <f>1 + (Table1[[#This Row],[Player Level]]^1.2)*0.4</f>
        <v>1.9189586839976283</v>
      </c>
      <c r="J3" s="52">
        <f>Table1[[#This Row],[Bullet Damage Bonus]]*Table1[[#This Row],[Attack Speed Period]]*Table1[[#This Row],[Fire Points]]</f>
        <v>1.4667360501074183</v>
      </c>
      <c r="K3" s="2" t="s">
        <v>92</v>
      </c>
      <c r="L3" s="19"/>
      <c r="M3" s="19"/>
      <c r="N3" s="19"/>
      <c r="O3" s="19"/>
      <c r="P3" s="19"/>
      <c r="R3" s="66">
        <f>5 +  4 *Table1[[#This Row],[Player Level]]^1.22</f>
        <v>14.317868691747647</v>
      </c>
    </row>
    <row r="4" spans="1:18" ht="20.05" customHeight="1" thickBot="1" x14ac:dyDescent="0.3">
      <c r="A4" s="69" t="s">
        <v>2</v>
      </c>
      <c r="B4" s="17">
        <f>70 + 30 * Table1[[#This Row],[Player Level]]^(1.5 * (1 + O$2/1000))</f>
        <v>253.81092687508163</v>
      </c>
      <c r="C4" s="4">
        <f>SQRT( Table1[[#This Row],[Player Level]])^(0.15* (1 + P$2/1000)) - 1</f>
        <v>9.4869867581823586E-2</v>
      </c>
      <c r="D4" s="4">
        <f>2.5 + (Table1[[#This Row],[Player Level]]^(0.099* (1 + Q$2/1000)))</f>
        <v>3.62708976143636</v>
      </c>
      <c r="E4" s="4">
        <f>0.4 + (Table1[[#This Row],[Player Level]] - 1) *0.02</f>
        <v>0.44</v>
      </c>
      <c r="F4" s="8">
        <f>(Table1[[#This Row],[Player Level]]^(0.98 * (1 + N$2/1000)))*0.05</f>
        <v>0.16342056848292077</v>
      </c>
      <c r="G4" s="8">
        <v>1</v>
      </c>
      <c r="H4" s="8">
        <f>0.9 - (Table1[[#This Row],[Player Level]]^(0.4*(1+M$2/1000)))*0.1</f>
        <v>0.73784387706006682</v>
      </c>
      <c r="I4" s="10">
        <f>1 + (Table1[[#This Row],[Player Level]]^1.2)*0.4</f>
        <v>2.4948771275386212</v>
      </c>
      <c r="J4" s="52">
        <f>Table1[[#This Row],[Bullet Damage Bonus]]*Table1[[#This Row],[Attack Speed Period]]*Table1[[#This Row],[Fire Points]]</f>
        <v>1.8408298125715792</v>
      </c>
      <c r="K4" s="2" t="s">
        <v>93</v>
      </c>
      <c r="L4" s="19"/>
      <c r="M4" s="19"/>
      <c r="N4" s="19"/>
      <c r="O4" s="19"/>
      <c r="P4" s="19"/>
      <c r="R4" s="66">
        <f>5 +  4 *Table1[[#This Row],[Player Level]]^1.22</f>
        <v>20.28086440727434</v>
      </c>
    </row>
    <row r="5" spans="1:18" ht="20.05" customHeight="1" thickBot="1" x14ac:dyDescent="0.3">
      <c r="A5" s="69" t="s">
        <v>3</v>
      </c>
      <c r="B5" s="17">
        <f>70 + 30 * Table1[[#This Row],[Player Level]]^(1.5 * (1 + O$2/1000))</f>
        <v>365.47465920277995</v>
      </c>
      <c r="C5" s="4">
        <f>SQRT( Table1[[#This Row],[Player Level]])^(0.15* (1 + P$2/1000)) - 1</f>
        <v>0.12116607802850887</v>
      </c>
      <c r="D5" s="4">
        <f>2.5 + (Table1[[#This Row],[Player Level]]^(0.099* (1 + Q$2/1000)))</f>
        <v>3.6629588100483348</v>
      </c>
      <c r="E5" s="4">
        <f>0.4 + (Table1[[#This Row],[Player Level]] - 1) *0.02</f>
        <v>0.46</v>
      </c>
      <c r="F5" s="8">
        <f>(Table1[[#This Row],[Player Level]]^(0.98 * (1 + N$2/1000)))*0.05</f>
        <v>0.22283873016386646</v>
      </c>
      <c r="G5" s="8">
        <v>1</v>
      </c>
      <c r="H5" s="8">
        <f>0.9 - (Table1[[#This Row],[Player Level]]^(0.4*(1+M$2/1000)))*0.1</f>
        <v>0.71596246987502499</v>
      </c>
      <c r="I5" s="10">
        <f>1 + (Table1[[#This Row],[Player Level]]^1.2)*0.4</f>
        <v>3.111212657236631</v>
      </c>
      <c r="J5" s="52">
        <f>Table1[[#This Row],[Bullet Damage Bonus]]*Table1[[#This Row],[Attack Speed Period]]*Table1[[#This Row],[Fire Points]]</f>
        <v>2.227511498381578</v>
      </c>
      <c r="K5" s="2" t="s">
        <v>92</v>
      </c>
      <c r="L5" s="19"/>
      <c r="M5" s="19"/>
      <c r="N5" s="19"/>
      <c r="O5" s="19"/>
      <c r="P5" s="19"/>
      <c r="R5" s="66">
        <f>5 +  4 *Table1[[#This Row],[Player Level]]^1.22</f>
        <v>26.705669239162749</v>
      </c>
    </row>
    <row r="6" spans="1:18" ht="20.05" customHeight="1" thickBot="1" x14ac:dyDescent="0.3">
      <c r="A6" s="69" t="s">
        <v>4</v>
      </c>
      <c r="B6" s="17">
        <f>70 + 30 * Table1[[#This Row],[Player Level]]^(1.5 * (1 + O$2/1000))</f>
        <v>496.99398956886478</v>
      </c>
      <c r="C6" s="4">
        <f>SQRT( Table1[[#This Row],[Player Level]])^(0.15* (1 + P$2/1000)) - 1</f>
        <v>0.14199716389447969</v>
      </c>
      <c r="D6" s="4">
        <f>2.5 + (Table1[[#This Row],[Player Level]]^(0.099* (1 + Q$2/1000)))</f>
        <v>3.6915652615616912</v>
      </c>
      <c r="E6" s="4">
        <f>0.4 + (Table1[[#This Row],[Player Level]] - 1) *0.02</f>
        <v>0.48000000000000004</v>
      </c>
      <c r="F6" s="8">
        <f>(Table1[[#This Row],[Player Level]]^(0.98 * (1 + N$2/1000)))*0.05</f>
        <v>0.28343904040838708</v>
      </c>
      <c r="G6" s="8">
        <v>1</v>
      </c>
      <c r="H6" s="8">
        <f>0.9 - (Table1[[#This Row],[Player Level]]^(0.4*(1+M$2/1000)))*0.1</f>
        <v>0.69697627026444786</v>
      </c>
      <c r="I6" s="10">
        <f>1 + (Table1[[#This Row],[Player Level]]^1.2)*0.4</f>
        <v>3.7594593229224293</v>
      </c>
      <c r="J6" s="52">
        <f>Table1[[#This Row],[Bullet Damage Bonus]]*Table1[[#This Row],[Attack Speed Period]]*Table1[[#This Row],[Fire Points]]</f>
        <v>2.6202539371013813</v>
      </c>
      <c r="K6" s="2" t="s">
        <v>92</v>
      </c>
      <c r="L6" s="19"/>
      <c r="M6" s="19"/>
      <c r="N6" s="19"/>
      <c r="O6" s="19"/>
      <c r="P6" s="19"/>
      <c r="R6" s="66">
        <f>5 +  4 *Table1[[#This Row],[Player Level]]^1.22</f>
        <v>33.497279149810225</v>
      </c>
    </row>
    <row r="7" spans="1:18" ht="20.05" customHeight="1" thickBot="1" x14ac:dyDescent="0.3">
      <c r="A7" s="69" t="s">
        <v>12</v>
      </c>
      <c r="B7" s="17">
        <f>70 + 30 * Table1[[#This Row],[Player Level]]^(1.5 * (1 + O$2/1000))</f>
        <v>646.8605209834061</v>
      </c>
      <c r="C7" s="4">
        <f>SQRT( Table1[[#This Row],[Player Level]])^(0.15* (1 + P$2/1000)) - 1</f>
        <v>0.15930438392105817</v>
      </c>
      <c r="D7" s="4">
        <f>2.5 + (Table1[[#This Row],[Player Level]]^(0.099* (1 + Q$2/1000)))</f>
        <v>3.7154600002851295</v>
      </c>
      <c r="E7" s="4">
        <f>0.4 + (Table1[[#This Row],[Player Level]] - 1) *0.02</f>
        <v>0.5</v>
      </c>
      <c r="F7" s="8">
        <f>(Table1[[#This Row],[Player Level]]^(0.98 * (1 + N$2/1000)))*0.05</f>
        <v>0.34499837720131393</v>
      </c>
      <c r="G7" s="8">
        <v>1</v>
      </c>
      <c r="H7" s="8">
        <f>0.9 - (Table1[[#This Row],[Player Level]]^(0.4*(1+M$2/1000)))*0.1</f>
        <v>0.68001830189754997</v>
      </c>
      <c r="I7" s="10">
        <f>1 + (Table1[[#This Row],[Player Level]]^1.2)*0.4</f>
        <v>4.4343257946526125</v>
      </c>
      <c r="J7" s="52">
        <f>Table1[[#This Row],[Bullet Damage Bonus]]*Table1[[#This Row],[Attack Speed Period]]*Table1[[#This Row],[Fire Points]]</f>
        <v>3.0154226969401732</v>
      </c>
      <c r="K7" s="2" t="s">
        <v>93</v>
      </c>
      <c r="L7" s="19"/>
      <c r="M7" s="19"/>
      <c r="N7" s="19"/>
      <c r="O7" s="19"/>
      <c r="P7" s="19"/>
      <c r="R7" s="66">
        <f>5 +  4 *Table1[[#This Row],[Player Level]]^1.22</f>
        <v>40.596272010845631</v>
      </c>
    </row>
    <row r="8" spans="1:18" ht="20.05" customHeight="1" thickBot="1" x14ac:dyDescent="0.3">
      <c r="A8" s="69" t="s">
        <v>13</v>
      </c>
      <c r="B8" s="17">
        <f>70 + 30 * Table1[[#This Row],[Player Level]]^(1.5 * (1 + O$2/1000))</f>
        <v>813.93162416329096</v>
      </c>
      <c r="C8" s="4">
        <f>SQRT( Table1[[#This Row],[Player Level]])^(0.15* (1 + P$2/1000)) - 1</f>
        <v>0.17414190513179251</v>
      </c>
      <c r="D8" s="4">
        <f>2.5 + (Table1[[#This Row],[Player Level]]^(0.099* (1 + Q$2/1000)))</f>
        <v>3.7360361611879949</v>
      </c>
      <c r="E8" s="4">
        <f>0.4 + (Table1[[#This Row],[Player Level]] - 1) *0.02</f>
        <v>0.52</v>
      </c>
      <c r="F8" s="8">
        <f>(Table1[[#This Row],[Player Level]]^(0.98 * (1 + N$2/1000)))*0.05</f>
        <v>0.4073668562282422</v>
      </c>
      <c r="G8" s="8">
        <v>1</v>
      </c>
      <c r="H8" s="8">
        <f>0.9 - (Table1[[#This Row],[Player Level]]^(0.4*(1+M$2/1000)))*0.1</f>
        <v>0.66458011804236117</v>
      </c>
      <c r="I8" s="10">
        <f>1 + (Table1[[#This Row],[Player Level]]^1.2)*0.4</f>
        <v>5.1321648524647463</v>
      </c>
      <c r="J8" s="52">
        <f>Table1[[#This Row],[Bullet Damage Bonus]]*Table1[[#This Row],[Attack Speed Period]]*Table1[[#This Row],[Fire Points]]</f>
        <v>3.4107347234638783</v>
      </c>
      <c r="K8" s="2" t="s">
        <v>92</v>
      </c>
      <c r="L8" s="19"/>
      <c r="M8" s="19"/>
      <c r="N8" s="19"/>
      <c r="O8" s="19"/>
      <c r="P8" s="19"/>
      <c r="R8" s="66">
        <f>5 +  4 *Table1[[#This Row],[Player Level]]^1.22</f>
        <v>47.961516204015524</v>
      </c>
    </row>
    <row r="9" spans="1:18" ht="20.05" customHeight="1" thickBot="1" x14ac:dyDescent="0.3">
      <c r="A9" s="69" t="s">
        <v>14</v>
      </c>
      <c r="B9" s="17">
        <f>70 + 30 * Table1[[#This Row],[Player Level]]^(1.5 * (1 + O$2/1000))</f>
        <v>997.29887576785165</v>
      </c>
      <c r="C9" s="4">
        <f>SQRT( Table1[[#This Row],[Player Level]])^(0.15* (1 + P$2/1000)) - 1</f>
        <v>0.18714816056885653</v>
      </c>
      <c r="D9" s="4">
        <f>2.5 + (Table1[[#This Row],[Player Level]]^(0.099* (1 + Q$2/1000)))</f>
        <v>3.7541413860343686</v>
      </c>
      <c r="E9" s="4">
        <f>0.4 + (Table1[[#This Row],[Player Level]] - 1) *0.02</f>
        <v>0.54</v>
      </c>
      <c r="F9" s="8">
        <f>(Table1[[#This Row],[Player Level]]^(0.98 * (1 + N$2/1000)))*0.05</f>
        <v>0.47043650011638594</v>
      </c>
      <c r="G9" s="8">
        <v>1</v>
      </c>
      <c r="H9" s="8">
        <f>0.9 - (Table1[[#This Row],[Player Level]]^(0.4*(1+M$2/1000)))*0.1</f>
        <v>0.65033389021967758</v>
      </c>
      <c r="I9" s="10">
        <f>1 + (Table1[[#This Row],[Player Level]]^1.2)*0.4</f>
        <v>5.8502930128332737</v>
      </c>
      <c r="J9" s="52">
        <f>Table1[[#This Row],[Bullet Damage Bonus]]*Table1[[#This Row],[Attack Speed Period]]*Table1[[#This Row],[Fire Points]]</f>
        <v>3.8046438139608609</v>
      </c>
      <c r="K9" s="2" t="s">
        <v>92</v>
      </c>
      <c r="L9" s="19"/>
      <c r="M9" s="19"/>
      <c r="N9" s="19"/>
      <c r="O9" s="19"/>
      <c r="P9" s="19"/>
      <c r="R9" s="66">
        <f>5 +  4 *Table1[[#This Row],[Player Level]]^1.22</f>
        <v>55.562643959256121</v>
      </c>
    </row>
    <row r="10" spans="1:18" ht="20.05" customHeight="1" thickBot="1" x14ac:dyDescent="0.3">
      <c r="A10" s="69" t="s">
        <v>15</v>
      </c>
      <c r="B10" s="17">
        <f>70 + 30 * Table1[[#This Row],[Player Level]]^(1.5 * (1 + O$2/1000))</f>
        <v>1196.2152279558873</v>
      </c>
      <c r="C10" s="4">
        <f>SQRT( Table1[[#This Row],[Player Level]])^(0.15* (1 + P$2/1000)) - 1</f>
        <v>0.19874002693864012</v>
      </c>
      <c r="D10" s="4">
        <f>2.5 + (Table1[[#This Row],[Player Level]]^(0.099* (1 + Q$2/1000)))</f>
        <v>3.7703313303346704</v>
      </c>
      <c r="E10" s="4">
        <f>0.4 + (Table1[[#This Row],[Player Level]] - 1) *0.02</f>
        <v>0.56000000000000005</v>
      </c>
      <c r="F10" s="8">
        <f>(Table1[[#This Row],[Player Level]]^(0.98 * (1 + N$2/1000)))*0.05</f>
        <v>0.53412564406561991</v>
      </c>
      <c r="G10" s="8">
        <v>1</v>
      </c>
      <c r="H10" s="8">
        <f>0.9 - (Table1[[#This Row],[Player Level]]^(0.4*(1+M$2/1000)))*0.1</f>
        <v>0.63705391793089294</v>
      </c>
      <c r="I10" s="10">
        <f>1 + (Table1[[#This Row],[Player Level]]^1.2)*0.4</f>
        <v>6.5866440660952961</v>
      </c>
      <c r="J10" s="52">
        <f>Table1[[#This Row],[Bullet Damage Bonus]]*Table1[[#This Row],[Attack Speed Period]]*Table1[[#This Row],[Fire Points]]</f>
        <v>4.1960474083222756</v>
      </c>
      <c r="K10" s="2" t="s">
        <v>92</v>
      </c>
      <c r="L10" s="19"/>
      <c r="M10" s="19"/>
      <c r="N10" s="19"/>
      <c r="O10" s="19"/>
      <c r="P10" s="19"/>
      <c r="R10" s="66">
        <f>5 +  4 *Table1[[#This Row],[Player Level]]^1.22</f>
        <v>63.376204258375935</v>
      </c>
    </row>
    <row r="11" spans="1:18" ht="20.05" customHeight="1" thickBot="1" x14ac:dyDescent="0.3">
      <c r="A11" s="69" t="s">
        <v>16</v>
      </c>
      <c r="B11" s="17">
        <f>70 + 30 * Table1[[#This Row],[Player Level]]^(1.5 * (1 + O$2/1000))</f>
        <v>1410.0507764528904</v>
      </c>
      <c r="C11" s="4">
        <f>SQRT( Table1[[#This Row],[Player Level]])^(0.15* (1 + P$2/1000)) - 1</f>
        <v>0.20920518294320845</v>
      </c>
      <c r="D11" s="4">
        <f>2.5 + (Table1[[#This Row],[Player Level]]^(0.099* (1 + Q$2/1000)))</f>
        <v>3.7849907458229541</v>
      </c>
      <c r="E11" s="4">
        <f>0.4 + (Table1[[#This Row],[Player Level]] - 1) *0.02</f>
        <v>0.58000000000000007</v>
      </c>
      <c r="F11" s="8">
        <f>(Table1[[#This Row],[Player Level]]^(0.98 * (1 + N$2/1000)))*0.05</f>
        <v>0.59837026565362195</v>
      </c>
      <c r="G11" s="8">
        <v>1</v>
      </c>
      <c r="H11" s="8">
        <f>0.9 - (Table1[[#This Row],[Player Level]]^(0.4*(1+M$2/1000)))*0.1</f>
        <v>0.62457712966618328</v>
      </c>
      <c r="I11" s="10">
        <f>1 + (Table1[[#This Row],[Player Level]]^1.2)*0.4</f>
        <v>7.3395727698444553</v>
      </c>
      <c r="J11" s="52">
        <f>Table1[[#This Row],[Bullet Damage Bonus]]*Table1[[#This Row],[Attack Speed Period]]*Table1[[#This Row],[Fire Points]]</f>
        <v>4.5841292935655282</v>
      </c>
      <c r="K11" s="2" t="s">
        <v>93</v>
      </c>
      <c r="L11" s="19"/>
      <c r="M11" s="19"/>
      <c r="N11" s="19"/>
      <c r="O11" s="19"/>
      <c r="P11" s="19"/>
      <c r="R11" s="66">
        <f>5 +  4 *Table1[[#This Row],[Player Level]]^1.22</f>
        <v>71.383476297502455</v>
      </c>
    </row>
    <row r="12" spans="1:18" ht="20.05" customHeight="1" thickBot="1" x14ac:dyDescent="0.3">
      <c r="A12" s="69" t="s">
        <v>17</v>
      </c>
      <c r="B12" s="17">
        <f>70 + 30 * Table1[[#This Row],[Player Level]]^(1.5 * (1 + O$2/1000))</f>
        <v>1638.2640434320783</v>
      </c>
      <c r="C12" s="4">
        <f>SQRT( Table1[[#This Row],[Player Level]])^(0.15* (1 + P$2/1000)) - 1</f>
        <v>0.21875075157404056</v>
      </c>
      <c r="D12" s="4">
        <f>2.5 + (Table1[[#This Row],[Player Level]]^(0.099* (1 + Q$2/1000)))</f>
        <v>3.7983974784960131</v>
      </c>
      <c r="E12" s="4">
        <f>0.4 + (Table1[[#This Row],[Player Level]] - 1) *0.02</f>
        <v>0.60000000000000009</v>
      </c>
      <c r="F12" s="8">
        <f>(Table1[[#This Row],[Player Level]]^(0.98 * (1 + N$2/1000)))*0.05</f>
        <v>0.6631187667448406</v>
      </c>
      <c r="G12" s="8">
        <v>1</v>
      </c>
      <c r="H12" s="8">
        <f>0.9 - (Table1[[#This Row],[Player Level]]^(0.4*(1+M$2/1000)))*0.1</f>
        <v>0.6127812541758757</v>
      </c>
      <c r="I12" s="10">
        <f>1 + (Table1[[#This Row],[Player Level]]^1.2)*0.4</f>
        <v>8.1077347712895822</v>
      </c>
      <c r="J12" s="52">
        <f>Table1[[#This Row],[Bullet Damage Bonus]]*Table1[[#This Row],[Attack Speed Period]]*Table1[[#This Row],[Fire Points]]</f>
        <v>4.9682678816761872</v>
      </c>
      <c r="K12" s="2" t="s">
        <v>92</v>
      </c>
      <c r="L12" s="19"/>
      <c r="M12" s="19"/>
      <c r="N12" s="19"/>
      <c r="O12" s="19"/>
      <c r="P12" s="19"/>
      <c r="R12" s="66">
        <f>5 +  4 *Table1[[#This Row],[Player Level]]^1.22</f>
        <v>79.56912845913547</v>
      </c>
    </row>
    <row r="13" spans="1:18" ht="20.05" customHeight="1" thickBot="1" x14ac:dyDescent="0.3">
      <c r="A13" s="69" t="s">
        <v>18</v>
      </c>
      <c r="B13" s="17">
        <f>70 + 30 * Table1[[#This Row],[Player Level]]^(1.5 * (1 + O$2/1000))</f>
        <v>1880.3823658720619</v>
      </c>
      <c r="C13" s="4">
        <f>SQRT( Table1[[#This Row],[Player Level]])^(0.15* (1 + P$2/1000)) - 1</f>
        <v>0.22753095538830603</v>
      </c>
      <c r="D13" s="4">
        <f>2.5 + (Table1[[#This Row],[Player Level]]^(0.099* (1 + Q$2/1000)))</f>
        <v>3.8107589677776907</v>
      </c>
      <c r="E13" s="4">
        <f>0.4 + (Table1[[#This Row],[Player Level]] - 1) *0.02</f>
        <v>0.62</v>
      </c>
      <c r="F13" s="8">
        <f>(Table1[[#This Row],[Player Level]]^(0.98 * (1 + N$2/1000)))*0.05</f>
        <v>0.72832863926782498</v>
      </c>
      <c r="G13" s="8">
        <v>1</v>
      </c>
      <c r="H13" s="8">
        <f>0.9 - (Table1[[#This Row],[Player Level]]^(0.4*(1+M$2/1000)))*0.1</f>
        <v>0.60157187639492904</v>
      </c>
      <c r="I13" s="10">
        <f>1 + (Table1[[#This Row],[Player Level]]^1.2)*0.4</f>
        <v>8.8900087816826829</v>
      </c>
      <c r="J13" s="52">
        <f>Table1[[#This Row],[Bullet Damage Bonus]]*Table1[[#This Row],[Attack Speed Period]]*Table1[[#This Row],[Fire Points]]</f>
        <v>5.3479792639642483</v>
      </c>
      <c r="K13" s="2" t="s">
        <v>92</v>
      </c>
      <c r="L13" s="19"/>
      <c r="M13" s="19"/>
      <c r="N13" s="19"/>
      <c r="O13" s="19"/>
      <c r="P13" s="19"/>
      <c r="R13" s="66">
        <f>5 +  4 *Table1[[#This Row],[Player Level]]^1.22</f>
        <v>87.920347128197903</v>
      </c>
    </row>
    <row r="14" spans="1:18" ht="20.05" customHeight="1" thickBot="1" x14ac:dyDescent="0.3">
      <c r="A14" s="69" t="s">
        <v>19</v>
      </c>
      <c r="B14" s="17">
        <f>70 + 30 * Table1[[#This Row],[Player Level]]^(1.5 * (1 + O$2/1000))</f>
        <v>2135.9879589617149</v>
      </c>
      <c r="C14" s="4">
        <f>SQRT( Table1[[#This Row],[Player Level]])^(0.15* (1 + P$2/1000)) - 1</f>
        <v>0.23566380794289632</v>
      </c>
      <c r="D14" s="4">
        <f>2.5 + (Table1[[#This Row],[Player Level]]^(0.099* (1 + Q$2/1000)))</f>
        <v>3.8222343368033798</v>
      </c>
      <c r="E14" s="4">
        <f>0.4 + (Table1[[#This Row],[Player Level]] - 1) *0.02</f>
        <v>0.64</v>
      </c>
      <c r="F14" s="8">
        <f>(Table1[[#This Row],[Player Level]]^(0.98 * (1 + N$2/1000)))*0.05</f>
        <v>0.79396423231613622</v>
      </c>
      <c r="G14" s="8">
        <v>1</v>
      </c>
      <c r="H14" s="8">
        <f>0.9 - (Table1[[#This Row],[Player Level]]^(0.4*(1+M$2/1000)))*0.1</f>
        <v>0.590874326901346</v>
      </c>
      <c r="I14" s="10">
        <f>1 + (Table1[[#This Row],[Player Level]]^1.2)*0.4</f>
        <v>9.6854437921410135</v>
      </c>
      <c r="J14" s="52">
        <f>Table1[[#This Row],[Bullet Damage Bonus]]*Table1[[#This Row],[Attack Speed Period]]*Table1[[#This Row],[Fire Points]]</f>
        <v>5.7228800814221419</v>
      </c>
      <c r="K14" s="2" t="s">
        <v>92</v>
      </c>
      <c r="L14" s="19"/>
      <c r="M14" s="19"/>
      <c r="N14" s="19"/>
      <c r="O14" s="19"/>
      <c r="P14" s="19"/>
      <c r="R14" s="66">
        <f>5 +  4 *Table1[[#This Row],[Player Level]]^1.22</f>
        <v>96.426244594140499</v>
      </c>
    </row>
    <row r="15" spans="1:18" ht="20.05" customHeight="1" thickBot="1" x14ac:dyDescent="0.3">
      <c r="A15" s="69" t="s">
        <v>20</v>
      </c>
      <c r="B15" s="17">
        <f>70 + 30 * Table1[[#This Row],[Player Level]]^(1.5 * (1 + O$2/1000))</f>
        <v>2404.7076889640803</v>
      </c>
      <c r="C15" s="4">
        <f>SQRT( Table1[[#This Row],[Player Level]])^(0.15* (1 + P$2/1000)) - 1</f>
        <v>0.24324168402870372</v>
      </c>
      <c r="D15" s="4">
        <f>2.5 + (Table1[[#This Row],[Player Level]]^(0.099* (1 + Q$2/1000)))</f>
        <v>3.832948416562135</v>
      </c>
      <c r="E15" s="4">
        <f>0.4 + (Table1[[#This Row],[Player Level]] - 1) *0.02</f>
        <v>0.66</v>
      </c>
      <c r="F15" s="8">
        <f>(Table1[[#This Row],[Player Level]]^(0.98 * (1 + N$2/1000)))*0.05</f>
        <v>0.85999519906842437</v>
      </c>
      <c r="G15" s="8">
        <v>1</v>
      </c>
      <c r="H15" s="8">
        <f>0.9 - (Table1[[#This Row],[Player Level]]^(0.4*(1+M$2/1000)))*0.1</f>
        <v>0.58062836936904705</v>
      </c>
      <c r="I15" s="10">
        <f>1 + (Table1[[#This Row],[Player Level]]^1.2)*0.4</f>
        <v>10.493221937205636</v>
      </c>
      <c r="J15" s="52">
        <f>Table1[[#This Row],[Bullet Damage Bonus]]*Table1[[#This Row],[Attack Speed Period]]*Table1[[#This Row],[Fire Points]]</f>
        <v>6.0926623428272215</v>
      </c>
      <c r="K15" s="2" t="s">
        <v>93</v>
      </c>
      <c r="L15" s="19"/>
      <c r="M15" s="19"/>
      <c r="N15" s="19"/>
      <c r="O15" s="19"/>
      <c r="P15" s="19"/>
      <c r="R15" s="66">
        <f>5 +  4 *Table1[[#This Row],[Player Level]]^1.22</f>
        <v>105.07744169685134</v>
      </c>
    </row>
    <row r="16" spans="1:18" ht="20.05" customHeight="1" thickBot="1" x14ac:dyDescent="0.3">
      <c r="A16" s="69" t="s">
        <v>21</v>
      </c>
      <c r="B16" s="17">
        <f>70 + 30 * Table1[[#This Row],[Player Level]]^(1.5 * (1 + O$2/1000))</f>
        <v>2686.2053664247333</v>
      </c>
      <c r="C16" s="4">
        <f>SQRT( Table1[[#This Row],[Player Level]])^(0.15* (1 + P$2/1000)) - 1</f>
        <v>0.25033828361196719</v>
      </c>
      <c r="D16" s="4">
        <f>2.5 + (Table1[[#This Row],[Player Level]]^(0.099* (1 + Q$2/1000)))</f>
        <v>3.8430010063894202</v>
      </c>
      <c r="E16" s="4">
        <f>0.4 + (Table1[[#This Row],[Player Level]] - 1) *0.02</f>
        <v>0.68</v>
      </c>
      <c r="F16" s="8">
        <f>(Table1[[#This Row],[Player Level]]^(0.98 * (1 + N$2/1000)))*0.05</f>
        <v>0.92639538227584328</v>
      </c>
      <c r="G16" s="8">
        <v>1</v>
      </c>
      <c r="H16" s="8">
        <f>0.9 - (Table1[[#This Row],[Player Level]]^(0.4*(1+M$2/1000)))*0.1</f>
        <v>0.57078459121278036</v>
      </c>
      <c r="I16" s="10">
        <f>1 + (Table1[[#This Row],[Player Level]]^1.2)*0.4</f>
        <v>11.312631565524875</v>
      </c>
      <c r="J16" s="52">
        <f>Table1[[#This Row],[Bullet Damage Bonus]]*Table1[[#This Row],[Attack Speed Period]]*Table1[[#This Row],[Fire Points]]</f>
        <v>6.4570757836689108</v>
      </c>
      <c r="K16" s="2" t="s">
        <v>92</v>
      </c>
      <c r="L16" s="19"/>
      <c r="M16" s="19"/>
      <c r="N16" s="19"/>
      <c r="O16" s="19"/>
      <c r="P16" s="19"/>
      <c r="R16" s="66">
        <f>5 +  4 *Table1[[#This Row],[Player Level]]^1.22</f>
        <v>113.86576466612405</v>
      </c>
    </row>
    <row r="17" spans="1:18" ht="20.05" customHeight="1" thickBot="1" x14ac:dyDescent="0.3">
      <c r="A17" s="69" t="s">
        <v>22</v>
      </c>
      <c r="B17" s="17">
        <f>70 + 30 * Table1[[#This Row],[Player Level]]^(1.5 * (1 + O$2/1000))</f>
        <v>2980.1758076999658</v>
      </c>
      <c r="C17" s="4">
        <f>SQRT( Table1[[#This Row],[Player Level]])^(0.15* (1 + P$2/1000)) - 1</f>
        <v>0.25701337452182837</v>
      </c>
      <c r="D17" s="4">
        <f>2.5 + (Table1[[#This Row],[Player Level]]^(0.099* (1 + Q$2/1000)))</f>
        <v>3.8524731938690389</v>
      </c>
      <c r="E17" s="4">
        <f>0.4 + (Table1[[#This Row],[Player Level]] - 1) *0.02</f>
        <v>0.7</v>
      </c>
      <c r="F17" s="8">
        <f>(Table1[[#This Row],[Player Level]]^(0.98 * (1 + N$2/1000)))*0.05</f>
        <v>0.9931419932208897</v>
      </c>
      <c r="G17" s="8">
        <v>1</v>
      </c>
      <c r="H17" s="8">
        <f>0.9 - (Table1[[#This Row],[Player Level]]^(0.4*(1+M$2/1000)))*0.1</f>
        <v>0.56130187505498907</v>
      </c>
      <c r="I17" s="10">
        <f>1 + (Table1[[#This Row],[Player Level]]^1.2)*0.4</f>
        <v>12.143047210190389</v>
      </c>
      <c r="J17" s="52">
        <f>Table1[[#This Row],[Bullet Damage Bonus]]*Table1[[#This Row],[Attack Speed Period]]*Table1[[#This Row],[Fire Points]]</f>
        <v>6.8159151679611192</v>
      </c>
      <c r="K17" s="2" t="s">
        <v>92</v>
      </c>
      <c r="L17" s="19"/>
      <c r="M17" s="19"/>
      <c r="N17" s="19"/>
      <c r="O17" s="19"/>
      <c r="P17" s="19"/>
      <c r="R17" s="66">
        <f>5 +  4 *Table1[[#This Row],[Player Level]]^1.22</f>
        <v>122.78401927998399</v>
      </c>
    </row>
    <row r="18" spans="1:18" ht="20.05" customHeight="1" thickBot="1" x14ac:dyDescent="0.3">
      <c r="A18" s="69" t="s">
        <v>23</v>
      </c>
      <c r="B18" s="17">
        <f>70 + 30 * Table1[[#This Row],[Player Level]]^(1.5 * (1 + O$2/1000))</f>
        <v>3286.3401712737545</v>
      </c>
      <c r="C18" s="4">
        <f>SQRT( Table1[[#This Row],[Player Level]])^(0.15* (1 + P$2/1000)) - 1</f>
        <v>0.26331611479646844</v>
      </c>
      <c r="D18" s="4">
        <f>2.5 + (Table1[[#This Row],[Player Level]]^(0.099* (1 + Q$2/1000)))</f>
        <v>3.8614317906077331</v>
      </c>
      <c r="E18" s="4">
        <f>0.4 + (Table1[[#This Row],[Player Level]] - 1) *0.02</f>
        <v>0.72</v>
      </c>
      <c r="F18" s="8">
        <f>(Table1[[#This Row],[Player Level]]^(0.98 * (1 + N$2/1000)))*0.05</f>
        <v>1.0602149932074323</v>
      </c>
      <c r="G18" s="8">
        <v>1</v>
      </c>
      <c r="H18" s="8">
        <f>0.9 - (Table1[[#This Row],[Player Level]]^(0.4*(1+M$2/1000)))*0.1</f>
        <v>0.55214558053657059</v>
      </c>
      <c r="I18" s="10">
        <f>1 + (Table1[[#This Row],[Player Level]]^1.2)*0.4</f>
        <v>12.983914365259757</v>
      </c>
      <c r="J18" s="52">
        <f>Table1[[#This Row],[Bullet Damage Bonus]]*Table1[[#This Row],[Attack Speed Period]]*Table1[[#This Row],[Fire Points]]</f>
        <v>7.1690109348434667</v>
      </c>
      <c r="K18" s="2" t="s">
        <v>92</v>
      </c>
      <c r="L18" s="19"/>
      <c r="M18" s="19"/>
      <c r="N18" s="19"/>
      <c r="O18" s="19"/>
      <c r="P18" s="19"/>
      <c r="R18" s="66">
        <f>5 +  4 *Table1[[#This Row],[Player Level]]^1.22</f>
        <v>131.82581896439297</v>
      </c>
    </row>
    <row r="19" spans="1:18" ht="20.05" customHeight="1" thickBot="1" x14ac:dyDescent="0.3">
      <c r="A19" s="69" t="s">
        <v>24</v>
      </c>
      <c r="B19" s="17">
        <f>70 + 30 * Table1[[#This Row],[Player Level]]^(1.5 * (1 + O$2/1000))</f>
        <v>3604.4422346534102</v>
      </c>
      <c r="C19" s="4">
        <f>SQRT( Table1[[#This Row],[Player Level]])^(0.15* (1 + P$2/1000)) - 1</f>
        <v>0.26928743731067661</v>
      </c>
      <c r="D19" s="4">
        <f>2.5 + (Table1[[#This Row],[Player Level]]^(0.099* (1 + Q$2/1000)))</f>
        <v>3.8699325217568044</v>
      </c>
      <c r="E19" s="4">
        <f>0.4 + (Table1[[#This Row],[Player Level]] - 1) *0.02</f>
        <v>0.74</v>
      </c>
      <c r="F19" s="8">
        <f>(Table1[[#This Row],[Player Level]]^(0.98 * (1 + N$2/1000)))*0.05</f>
        <v>1.1275966185584767</v>
      </c>
      <c r="G19" s="8">
        <v>1</v>
      </c>
      <c r="H19" s="8">
        <f>0.9 - (Table1[[#This Row],[Player Level]]^(0.4*(1+M$2/1000)))*0.1</f>
        <v>0.5432862071796386</v>
      </c>
      <c r="I19" s="10">
        <f>1 + (Table1[[#This Row],[Player Level]]^1.2)*0.4</f>
        <v>13.834737697355221</v>
      </c>
      <c r="J19" s="52">
        <f>Table1[[#This Row],[Bullet Damage Bonus]]*Table1[[#This Row],[Attack Speed Period]]*Table1[[#This Row],[Fire Points]]</f>
        <v>7.5162221709212851</v>
      </c>
      <c r="K19" s="2" t="s">
        <v>92</v>
      </c>
      <c r="L19" s="19"/>
      <c r="M19" s="19"/>
      <c r="N19" s="19"/>
      <c r="O19" s="19"/>
      <c r="P19" s="19"/>
      <c r="R19" s="66">
        <f>5 +  4 *Table1[[#This Row],[Player Level]]^1.22</f>
        <v>140.98545150054665</v>
      </c>
    </row>
    <row r="20" spans="1:18" ht="20.05" customHeight="1" thickBot="1" x14ac:dyDescent="0.3">
      <c r="A20" s="69" t="s">
        <v>25</v>
      </c>
      <c r="B20" s="17">
        <f>70 + 30 * Table1[[#This Row],[Player Level]]^(1.5 * (1 + O$2/1000))</f>
        <v>3934.2453793426503</v>
      </c>
      <c r="C20" s="4">
        <f>SQRT( Table1[[#This Row],[Player Level]])^(0.15* (1 + P$2/1000)) - 1</f>
        <v>0.27496179796514686</v>
      </c>
      <c r="D20" s="4">
        <f>2.5 + (Table1[[#This Row],[Player Level]]^(0.099* (1 + Q$2/1000)))</f>
        <v>3.8780223682079296</v>
      </c>
      <c r="E20" s="4">
        <f>0.4 + (Table1[[#This Row],[Player Level]] - 1) *0.02</f>
        <v>0.76</v>
      </c>
      <c r="F20" s="8">
        <f>(Table1[[#This Row],[Player Level]]^(0.98 * (1 + N$2/1000)))*0.05</f>
        <v>1.1952710096477241</v>
      </c>
      <c r="G20" s="8">
        <v>1</v>
      </c>
      <c r="H20" s="8">
        <f>0.9 - (Table1[[#This Row],[Player Level]]^(0.4*(1+M$2/1000)))*0.1</f>
        <v>0.53469839157322074</v>
      </c>
      <c r="I20" s="10">
        <f>1 + (Table1[[#This Row],[Player Level]]^1.2)*0.4</f>
        <v>14.695071767610276</v>
      </c>
      <c r="J20" s="52">
        <f>Table1[[#This Row],[Bullet Damage Bonus]]*Table1[[#This Row],[Attack Speed Period]]*Table1[[#This Row],[Fire Points]]</f>
        <v>7.8574312381942608</v>
      </c>
      <c r="K20" s="2" t="s">
        <v>92</v>
      </c>
      <c r="L20" s="19"/>
      <c r="M20" s="19"/>
      <c r="N20" s="19"/>
      <c r="O20" s="19"/>
      <c r="P20" s="19"/>
      <c r="R20" s="66">
        <f>5 +  4 *Table1[[#This Row],[Player Level]]^1.22</f>
        <v>150.25777398380703</v>
      </c>
    </row>
    <row r="21" spans="1:18" ht="20.05" customHeight="1" thickBot="1" x14ac:dyDescent="0.3">
      <c r="A21" s="70" t="s">
        <v>26</v>
      </c>
      <c r="B21" s="58">
        <f>70 + 30 * Table1[[#This Row],[Player Level]]^(1.5 * (1 + O$2/1000))</f>
        <v>4275.530118316522</v>
      </c>
      <c r="C21" s="59">
        <f>SQRT( Table1[[#This Row],[Player Level]])^(0.15* (1 + P$2/1000)) - 1</f>
        <v>0.2803684813632541</v>
      </c>
      <c r="D21" s="59">
        <f>2.5 + (Table1[[#This Row],[Player Level]]^(0.099* (1 + Q$2/1000)))</f>
        <v>3.8857413186807168</v>
      </c>
      <c r="E21" s="59">
        <f>0.4 + (Table1[[#This Row],[Player Level]] - 1) *0.02</f>
        <v>0.78</v>
      </c>
      <c r="F21" s="60">
        <f>(Table1[[#This Row],[Player Level]]^(0.98 * (1 + N$2/1000)))*0.05</f>
        <v>1.2632239168693966</v>
      </c>
      <c r="G21" s="60">
        <v>1</v>
      </c>
      <c r="H21" s="60">
        <f>0.9 - (Table1[[#This Row],[Player Level]]^(0.4*(1+M$2/1000)))*0.1</f>
        <v>0.52636014222708538</v>
      </c>
      <c r="I21" s="61">
        <f>1 + (Table1[[#This Row],[Player Level]]^1.2)*0.4</f>
        <v>15.564513624208638</v>
      </c>
      <c r="J21" s="62">
        <f>Table1[[#This Row],[Bullet Damage Bonus]]*Table1[[#This Row],[Attack Speed Period]]*Table1[[#This Row],[Fire Points]]</f>
        <v>8.1925396049338666</v>
      </c>
      <c r="K21" s="63" t="s">
        <v>92</v>
      </c>
      <c r="L21" s="56"/>
      <c r="M21" s="56"/>
      <c r="N21" s="56"/>
      <c r="O21" s="56"/>
      <c r="P21" s="57"/>
      <c r="Q21" s="57"/>
      <c r="R21" s="66">
        <f>5 +  4 *Table1[[#This Row],[Player Level]]^1.22</f>
        <v>159.63812886046739</v>
      </c>
    </row>
    <row r="22" spans="1:18" ht="20.05" customHeight="1" thickBot="1" x14ac:dyDescent="0.3">
      <c r="A22" s="20">
        <v>21</v>
      </c>
      <c r="B22" s="17">
        <f>70 + 30 * Table1[[#This Row],[Player Level]]^(1.5 * (1 + O$2/1000))</f>
        <v>4628.092045637979</v>
      </c>
      <c r="C22" s="4">
        <f>SQRT( Table1[[#This Row],[Player Level]])^(0.15* (1 + P$2/1000)) - 1</f>
        <v>0.28553259219391602</v>
      </c>
      <c r="D22" s="4">
        <f>2.5 + (Table1[[#This Row],[Player Level]]^(0.099* (1 + Q$2/1000)))</f>
        <v>3.8931237020400911</v>
      </c>
      <c r="E22" s="4">
        <v>0.78</v>
      </c>
      <c r="F22" s="8">
        <f>(Table1[[#This Row],[Player Level]]^(0.98 * (1 + N$2/1000)))*0.05</f>
        <v>1.331442464518392</v>
      </c>
      <c r="G22" s="8">
        <f>(Table1[[#This Row],[Player Level]]-20)^0.1</f>
        <v>1</v>
      </c>
      <c r="H22" s="8">
        <f>0.9 - (Table1[[#This Row],[Player Level]]^(0.4*(1+M$2/1000)))*0.1</f>
        <v>0.51825224678772563</v>
      </c>
      <c r="I22" s="10">
        <v>16</v>
      </c>
      <c r="J22" s="52">
        <f>Table1[[#This Row],[Bullet Damage Bonus]]*Table1[[#This Row],[Attack Speed Period]]*Table1[[#This Row],[Fire Points]]</f>
        <v>8.2920359486036102</v>
      </c>
      <c r="K22" s="2" t="s">
        <v>94</v>
      </c>
      <c r="L22" s="55"/>
      <c r="M22" s="55"/>
      <c r="N22" s="55"/>
      <c r="O22" s="55"/>
      <c r="P22" s="55"/>
      <c r="R22" s="66">
        <f>5 +  4 *Table1[[#This Row],[Player Level]]^1.22</f>
        <v>169.12227596112012</v>
      </c>
    </row>
    <row r="23" spans="1:18" ht="20.05" customHeight="1" thickBot="1" x14ac:dyDescent="0.3">
      <c r="A23" s="20">
        <v>22</v>
      </c>
      <c r="B23" s="17">
        <f>70 + 30 * Table1[[#This Row],[Player Level]]^(1.5 * (1 + O$2/1000))</f>
        <v>4991.7401191202734</v>
      </c>
      <c r="C23" s="4">
        <f>SQRT( Table1[[#This Row],[Player Level]])^(0.15* (1 + P$2/1000)) - 1</f>
        <v>0.29047581912859455</v>
      </c>
      <c r="D23" s="4">
        <f>2.5 + (Table1[[#This Row],[Player Level]]^(0.099* (1 + Q$2/1000)))</f>
        <v>3.9001992153418064</v>
      </c>
      <c r="E23" s="4">
        <v>0.78</v>
      </c>
      <c r="F23" s="8">
        <f>(Table1[[#This Row],[Player Level]]^(0.98 * (1 + N$2/1000)))*0.05</f>
        <v>1.39991495894604</v>
      </c>
      <c r="G23" s="8">
        <f>(Table1[[#This Row],[Player Level]]-20)^0.1</f>
        <v>1.0717734625362931</v>
      </c>
      <c r="H23" s="8">
        <f>0.9 - (Table1[[#This Row],[Player Level]]^(0.4*(1+M$2/1000)))*0.1</f>
        <v>0.51035780649090012</v>
      </c>
      <c r="I23" s="10">
        <v>16</v>
      </c>
      <c r="J23" s="52">
        <f>Table1[[#This Row],[Bullet Damage Bonus]]*Table1[[#This Row],[Attack Speed Period]]*Table1[[#This Row],[Fire Points]]</f>
        <v>8.7518072543228715</v>
      </c>
      <c r="K23" s="2" t="s">
        <v>94</v>
      </c>
      <c r="L23" s="21"/>
      <c r="M23" s="21"/>
      <c r="N23" s="19"/>
      <c r="O23" s="19"/>
      <c r="P23" s="19"/>
      <c r="R23" s="66">
        <f>5 +  4 *Table1[[#This Row],[Player Level]]^1.22</f>
        <v>178.70633686007164</v>
      </c>
    </row>
    <row r="24" spans="1:18" ht="20.05" customHeight="1" thickBot="1" x14ac:dyDescent="0.3">
      <c r="A24" s="20">
        <v>23</v>
      </c>
      <c r="B24" s="17">
        <f>70 + 30 * Table1[[#This Row],[Player Level]]^(1.5 * (1 + O$2/1000))</f>
        <v>5366.2952090066992</v>
      </c>
      <c r="C24" s="4">
        <f>SQRT( Table1[[#This Row],[Player Level]])^(0.15* (1 + P$2/1000)) - 1</f>
        <v>0.29521703125742427</v>
      </c>
      <c r="D24" s="4">
        <f>2.5 + (Table1[[#This Row],[Player Level]]^(0.099* (1 + Q$2/1000)))</f>
        <v>3.9069937275832638</v>
      </c>
      <c r="E24" s="4">
        <v>0.78</v>
      </c>
      <c r="F24" s="8">
        <f>(Table1[[#This Row],[Player Level]]^(0.98 * (1 + N$2/1000)))*0.05</f>
        <v>1.4686307310441915</v>
      </c>
      <c r="G24" s="8">
        <f>(Table1[[#This Row],[Player Level]]-20)^0.1</f>
        <v>1.1161231740339044</v>
      </c>
      <c r="H24" s="8">
        <f>0.9 - (Table1[[#This Row],[Player Level]]^(0.4*(1+M$2/1000)))*0.1</f>
        <v>0.50266186604054586</v>
      </c>
      <c r="I24" s="10">
        <v>16</v>
      </c>
      <c r="J24" s="52">
        <f>Table1[[#This Row],[Bullet Damage Bonus]]*Table1[[#This Row],[Attack Speed Period]]*Table1[[#This Row],[Fire Points]]</f>
        <v>8.9765209182556678</v>
      </c>
      <c r="K24" s="2" t="s">
        <v>94</v>
      </c>
      <c r="L24" s="21"/>
      <c r="M24" s="21"/>
      <c r="N24" s="19"/>
      <c r="O24" s="19"/>
      <c r="P24" s="19"/>
      <c r="R24" s="66">
        <f>5 +  4 *Table1[[#This Row],[Player Level]]^1.22</f>
        <v>188.38674886241969</v>
      </c>
    </row>
    <row r="25" spans="1:18" ht="20.05" customHeight="1" thickBot="1" x14ac:dyDescent="0.3">
      <c r="A25" s="20">
        <v>24</v>
      </c>
      <c r="B25" s="17">
        <f>70 + 30 * Table1[[#This Row],[Player Level]]^(1.5 * (1 + O$2/1000))</f>
        <v>5751.5888615036711</v>
      </c>
      <c r="C25" s="4">
        <f>SQRT( Table1[[#This Row],[Player Level]])^(0.15* (1 + P$2/1000)) - 1</f>
        <v>0.29977274936202947</v>
      </c>
      <c r="D25" s="4">
        <f>2.5 + (Table1[[#This Row],[Player Level]]^(0.099* (1 + Q$2/1000)))</f>
        <v>3.9135299155929424</v>
      </c>
      <c r="E25" s="4">
        <v>0.78</v>
      </c>
      <c r="F25" s="8">
        <f>(Table1[[#This Row],[Player Level]]^(0.98 * (1 + N$2/1000)))*0.05</f>
        <v>1.5375800056827089</v>
      </c>
      <c r="G25" s="8">
        <f>(Table1[[#This Row],[Player Level]]-20)^0.1</f>
        <v>1.1486983549970351</v>
      </c>
      <c r="H25" s="8">
        <f>0.9 - (Table1[[#This Row],[Player Level]]^(0.4*(1+M$2/1000)))*0.1</f>
        <v>0.49515111608527185</v>
      </c>
      <c r="I25" s="10">
        <v>16</v>
      </c>
      <c r="J25" s="52">
        <f>Table1[[#This Row],[Bullet Damage Bonus]]*Table1[[#This Row],[Attack Speed Period]]*Table1[[#This Row],[Fire Points]]</f>
        <v>9.1004683603535632</v>
      </c>
      <c r="K25" s="2" t="s">
        <v>94</v>
      </c>
      <c r="L25" s="21"/>
      <c r="M25" s="21"/>
      <c r="N25" s="19"/>
      <c r="O25" s="19"/>
      <c r="P25" s="19"/>
      <c r="R25" s="66">
        <f>5 +  4 *Table1[[#This Row],[Player Level]]^1.22</f>
        <v>198.16022660367048</v>
      </c>
    </row>
    <row r="26" spans="1:18" ht="20.05" customHeight="1" thickBot="1" x14ac:dyDescent="0.3">
      <c r="A26" s="20">
        <v>25</v>
      </c>
      <c r="B26" s="17">
        <f>70 + 30 * Table1[[#This Row],[Player Level]]^(1.5 * (1 + O$2/1000))</f>
        <v>6147.4622375978597</v>
      </c>
      <c r="C26" s="4">
        <f>SQRT( Table1[[#This Row],[Player Level]])^(0.15* (1 + P$2/1000)) - 1</f>
        <v>0.30415752234303528</v>
      </c>
      <c r="D26" s="4">
        <f>2.5 + (Table1[[#This Row],[Player Level]]^(0.099* (1 + Q$2/1000)))</f>
        <v>3.9198277725605815</v>
      </c>
      <c r="E26" s="4">
        <v>0.78</v>
      </c>
      <c r="F26" s="8">
        <f>(Table1[[#This Row],[Player Level]]^(0.98 * (1 + N$2/1000)))*0.05</f>
        <v>1.6067537925525457</v>
      </c>
      <c r="G26" s="8">
        <f>(Table1[[#This Row],[Player Level]]-20)^0.1</f>
        <v>1.174618943088019</v>
      </c>
      <c r="H26" s="8">
        <f>0.9 - (Table1[[#This Row],[Player Level]]^(0.4*(1+M$2/1000)))*0.1</f>
        <v>0.48781365164265472</v>
      </c>
      <c r="I26" s="10">
        <v>16</v>
      </c>
      <c r="J26" s="52">
        <f>Table1[[#This Row],[Bullet Damage Bonus]]*Table1[[#This Row],[Attack Speed Period]]*Table1[[#This Row],[Fire Points]]</f>
        <v>9.1679224946624345</v>
      </c>
      <c r="K26" s="2" t="s">
        <v>93</v>
      </c>
      <c r="L26" s="21"/>
      <c r="M26" s="21"/>
      <c r="N26" s="19"/>
      <c r="O26" s="19"/>
      <c r="P26" s="19"/>
      <c r="R26" s="66">
        <f>5 +  4 *Table1[[#This Row],[Player Level]]^1.22</f>
        <v>208.02372973555214</v>
      </c>
    </row>
    <row r="27" spans="1:18" ht="20.05" customHeight="1" thickBot="1" x14ac:dyDescent="0.3">
      <c r="A27" s="20">
        <v>26</v>
      </c>
      <c r="B27" s="17">
        <f>70 + 30 * Table1[[#This Row],[Player Level]]^(1.5 * (1 + O$2/1000))</f>
        <v>6553.7651961901092</v>
      </c>
      <c r="C27" s="4">
        <f>SQRT( Table1[[#This Row],[Player Level]])^(0.15* (1 + P$2/1000)) - 1</f>
        <v>0.3083842308718312</v>
      </c>
      <c r="D27" s="4">
        <f>2.5 + (Table1[[#This Row],[Player Level]]^(0.099* (1 + Q$2/1000)))</f>
        <v>3.9259050187271076</v>
      </c>
      <c r="E27" s="4">
        <v>0.78</v>
      </c>
      <c r="F27" s="8">
        <f>(Table1[[#This Row],[Player Level]]^(0.98 * (1 + N$2/1000)))*0.05</f>
        <v>1.6761437941857442</v>
      </c>
      <c r="G27" s="8">
        <f>(Table1[[#This Row],[Player Level]]-20)^0.1</f>
        <v>1.1962311988513155</v>
      </c>
      <c r="H27" s="8">
        <f>0.9 - (Table1[[#This Row],[Player Level]]^(0.4*(1+M$2/1000)))*0.1</f>
        <v>0.48063877414919159</v>
      </c>
      <c r="I27" s="10">
        <v>16</v>
      </c>
      <c r="J27" s="52">
        <f>Table1[[#This Row],[Bullet Damage Bonus]]*Table1[[#This Row],[Attack Speed Period]]*Table1[[#This Row],[Fire Points]]</f>
        <v>9.1992815522386255</v>
      </c>
      <c r="K27" s="2" t="s">
        <v>94</v>
      </c>
      <c r="L27" s="21"/>
      <c r="M27" s="21"/>
      <c r="N27" s="19"/>
      <c r="O27" s="19"/>
      <c r="P27" s="19"/>
      <c r="R27" s="66">
        <f>5 +  4 *Table1[[#This Row],[Player Level]]^1.22</f>
        <v>217.97443552695103</v>
      </c>
    </row>
    <row r="28" spans="1:18" ht="20.05" customHeight="1" thickBot="1" x14ac:dyDescent="0.3">
      <c r="A28" s="20">
        <v>27</v>
      </c>
      <c r="B28" s="17">
        <f>70 + 30 * Table1[[#This Row],[Player Level]]^(1.5 * (1 + O$2/1000))</f>
        <v>6970.3554970467612</v>
      </c>
      <c r="C28" s="4">
        <f>SQRT( Table1[[#This Row],[Player Level]])^(0.15* (1 + P$2/1000)) - 1</f>
        <v>0.31246433455934075</v>
      </c>
      <c r="D28" s="4">
        <f>2.5 + (Table1[[#This Row],[Player Level]]^(0.099* (1 + Q$2/1000)))</f>
        <v>3.9317774360520374</v>
      </c>
      <c r="E28" s="4">
        <v>0.78</v>
      </c>
      <c r="F28" s="8">
        <f>(Table1[[#This Row],[Player Level]]^(0.98 * (1 + N$2/1000)))*0.05</f>
        <v>1.745742327890196</v>
      </c>
      <c r="G28" s="8">
        <f>(Table1[[#This Row],[Player Level]]-20)^0.1</f>
        <v>1.2148140440390669</v>
      </c>
      <c r="H28" s="8">
        <f>0.9 - (Table1[[#This Row],[Player Level]]^(0.4*(1+M$2/1000)))*0.1</f>
        <v>0.47361682789428111</v>
      </c>
      <c r="I28" s="10">
        <v>16</v>
      </c>
      <c r="J28" s="52">
        <f>Table1[[#This Row],[Bullet Damage Bonus]]*Table1[[#This Row],[Attack Speed Period]]*Table1[[#This Row],[Fire Points]]</f>
        <v>9.2057019843073018</v>
      </c>
      <c r="K28" s="2" t="s">
        <v>94</v>
      </c>
      <c r="L28" s="21"/>
      <c r="M28" s="21"/>
      <c r="N28" s="19"/>
      <c r="O28" s="19"/>
      <c r="P28" s="19"/>
      <c r="R28" s="66">
        <f>5 +  4 *Table1[[#This Row],[Player Level]]^1.22</f>
        <v>228.00971547089833</v>
      </c>
    </row>
    <row r="29" spans="1:18" ht="20.05" customHeight="1" thickBot="1" x14ac:dyDescent="0.3">
      <c r="A29" s="20">
        <v>28</v>
      </c>
      <c r="B29" s="17">
        <f>70 + 30 * Table1[[#This Row],[Player Level]]^(1.5 * (1 + O$2/1000))</f>
        <v>7397.098103993967</v>
      </c>
      <c r="C29" s="4">
        <f>SQRT( Table1[[#This Row],[Player Level]])^(0.15* (1 + P$2/1000)) - 1</f>
        <v>0.31640807482553335</v>
      </c>
      <c r="D29" s="4">
        <f>2.5 + (Table1[[#This Row],[Player Level]]^(0.099* (1 + Q$2/1000)))</f>
        <v>3.9374591431919024</v>
      </c>
      <c r="E29" s="4">
        <v>0.78</v>
      </c>
      <c r="F29" s="8">
        <f>(Table1[[#This Row],[Player Level]]^(0.98 * (1 + N$2/1000)))*0.05</f>
        <v>1.8155422590549575</v>
      </c>
      <c r="G29" s="8">
        <f>(Table1[[#This Row],[Player Level]]-20)^0.1</f>
        <v>1.2311444133449163</v>
      </c>
      <c r="H29" s="8">
        <f>0.9 - (Table1[[#This Row],[Player Level]]^(0.4*(1+M$2/1000)))*0.1</f>
        <v>0.46673906382202973</v>
      </c>
      <c r="I29" s="10">
        <v>16</v>
      </c>
      <c r="J29" s="52">
        <f>Table1[[#This Row],[Bullet Damage Bonus]]*Table1[[#This Row],[Attack Speed Period]]*Table1[[#This Row],[Fire Points]]</f>
        <v>9.1939710546292517</v>
      </c>
      <c r="K29" s="2" t="s">
        <v>94</v>
      </c>
      <c r="L29" s="21"/>
      <c r="M29" s="21"/>
      <c r="N29" s="19"/>
      <c r="O29" s="19"/>
      <c r="P29" s="19"/>
      <c r="R29" s="66">
        <f>5 +  4 *Table1[[#This Row],[Player Level]]^1.22</f>
        <v>238.12711518432295</v>
      </c>
    </row>
    <row r="30" spans="1:18" ht="20.05" customHeight="1" thickBot="1" x14ac:dyDescent="0.3">
      <c r="A30" s="20">
        <v>29</v>
      </c>
      <c r="B30" s="17">
        <f>70 + 30 * Table1[[#This Row],[Player Level]]^(1.5 * (1 + O$2/1000))</f>
        <v>7833.8645725718225</v>
      </c>
      <c r="C30" s="4">
        <f>SQRT( Table1[[#This Row],[Player Level]])^(0.15* (1 + P$2/1000)) - 1</f>
        <v>0.32022464268890904</v>
      </c>
      <c r="D30" s="4">
        <f>2.5 + (Table1[[#This Row],[Player Level]]^(0.099* (1 + Q$2/1000)))</f>
        <v>3.9429628231622562</v>
      </c>
      <c r="E30" s="4">
        <v>0.78</v>
      </c>
      <c r="F30" s="8">
        <f>(Table1[[#This Row],[Player Level]]^(0.98 * (1 + N$2/1000)))*0.05</f>
        <v>1.8855369438216198</v>
      </c>
      <c r="G30" s="8">
        <f>(Table1[[#This Row],[Player Level]]-20)^0.1</f>
        <v>1.2457309396155174</v>
      </c>
      <c r="H30" s="8">
        <f>0.9 - (Table1[[#This Row],[Player Level]]^(0.4*(1+M$2/1000)))*0.1</f>
        <v>0.45999752531431415</v>
      </c>
      <c r="I30" s="10">
        <v>16</v>
      </c>
      <c r="J30" s="52">
        <f>Table1[[#This Row],[Bullet Damage Bonus]]*Table1[[#This Row],[Attack Speed Period]]*Table1[[#This Row],[Fire Points]]</f>
        <v>9.1685303908898135</v>
      </c>
      <c r="K30" s="2" t="s">
        <v>94</v>
      </c>
      <c r="L30" s="21"/>
      <c r="M30" s="21"/>
      <c r="N30" s="19"/>
      <c r="O30" s="19"/>
      <c r="P30" s="19"/>
      <c r="R30" s="66">
        <f>5 +  4 *Table1[[#This Row],[Player Level]]^1.22</f>
        <v>248.32433703537717</v>
      </c>
    </row>
    <row r="31" spans="1:18" ht="20.05" customHeight="1" thickBot="1" x14ac:dyDescent="0.3">
      <c r="A31" s="20">
        <v>30</v>
      </c>
      <c r="B31" s="17">
        <f>70 + 30 * Table1[[#This Row],[Player Level]]^(1.5 * (1 + O$2/1000))</f>
        <v>8280.5325093159481</v>
      </c>
      <c r="C31" s="4">
        <f>SQRT( Table1[[#This Row],[Player Level]])^(0.15* (1 + P$2/1000)) - 1</f>
        <v>0.32392231852828557</v>
      </c>
      <c r="D31" s="4">
        <f>2.5 + (Table1[[#This Row],[Player Level]]^(0.099* (1 + Q$2/1000)))</f>
        <v>3.9482999131575234</v>
      </c>
      <c r="E31" s="4">
        <v>0.78</v>
      </c>
      <c r="F31" s="8">
        <f>(Table1[[#This Row],[Player Level]]^(0.98 * (1 + N$2/1000)))*0.05</f>
        <v>1.9557201795278243</v>
      </c>
      <c r="G31" s="8">
        <f>(Table1[[#This Row],[Player Level]]-20)^0.1</f>
        <v>1.2589254117941673</v>
      </c>
      <c r="H31" s="8">
        <f>0.9 - (Table1[[#This Row],[Player Level]]^(0.4*(1+M$2/1000)))*0.1</f>
        <v>0.45338495177680355</v>
      </c>
      <c r="I31" s="10">
        <v>16</v>
      </c>
      <c r="J31" s="52">
        <f>Table1[[#This Row],[Bullet Damage Bonus]]*Table1[[#This Row],[Attack Speed Period]]*Table1[[#This Row],[Fire Points]]</f>
        <v>9.1324453938702579</v>
      </c>
      <c r="K31" s="2" t="s">
        <v>94</v>
      </c>
      <c r="L31" s="21"/>
      <c r="M31" s="21"/>
      <c r="N31" s="19"/>
      <c r="O31" s="19"/>
      <c r="P31" s="19"/>
      <c r="R31" s="66">
        <f>5 +  4 *Table1[[#This Row],[Player Level]]^1.22</f>
        <v>258.59922504641116</v>
      </c>
    </row>
    <row r="32" spans="1:18" ht="20.05" customHeight="1" thickBot="1" x14ac:dyDescent="0.3">
      <c r="A32" s="20">
        <v>31</v>
      </c>
      <c r="B32" s="17">
        <f>70 + 30 * Table1[[#This Row],[Player Level]]^(1.5 * (1 + O$2/1000))</f>
        <v>8736.9850921514135</v>
      </c>
      <c r="C32" s="4">
        <f>SQRT( Table1[[#This Row],[Player Level]])^(0.15* (1 + P$2/1000)) - 1</f>
        <v>0.3275085892661671</v>
      </c>
      <c r="D32" s="4">
        <f>2.5 + (Table1[[#This Row],[Player Level]]^(0.099* (1 + Q$2/1000)))</f>
        <v>3.9534807638565974</v>
      </c>
      <c r="E32" s="4">
        <v>0.78</v>
      </c>
      <c r="F32" s="8">
        <f>(Table1[[#This Row],[Player Level]]^(0.98 * (1 + N$2/1000)))*0.05</f>
        <v>2.0260861616445149</v>
      </c>
      <c r="G32" s="8">
        <f>(Table1[[#This Row],[Player Level]]-20)^0.1</f>
        <v>1.2709816152101407</v>
      </c>
      <c r="H32" s="8">
        <f>0.9 - (Table1[[#This Row],[Player Level]]^(0.4*(1+M$2/1000)))*0.1</f>
        <v>0.44689469675586191</v>
      </c>
      <c r="I32" s="10">
        <v>16</v>
      </c>
      <c r="J32" s="52">
        <f>Table1[[#This Row],[Bullet Damage Bonus]]*Table1[[#This Row],[Attack Speed Period]]*Table1[[#This Row],[Fire Points]]</f>
        <v>9.0879190961857823</v>
      </c>
      <c r="K32" s="2" t="s">
        <v>94</v>
      </c>
      <c r="L32" s="21"/>
      <c r="M32" s="21"/>
      <c r="N32" s="19"/>
      <c r="O32" s="19"/>
      <c r="P32" s="19"/>
      <c r="R32" s="66">
        <f>5 +  4 *Table1[[#This Row],[Player Level]]^1.22</f>
        <v>268.94975170819652</v>
      </c>
    </row>
    <row r="33" spans="1:18" ht="20.05" customHeight="1" thickBot="1" x14ac:dyDescent="0.3">
      <c r="A33" s="20">
        <v>32</v>
      </c>
      <c r="B33" s="17">
        <f>70 + 30 * Table1[[#This Row],[Player Level]]^(1.5 * (1 + O$2/1000))</f>
        <v>9203.1106432209017</v>
      </c>
      <c r="C33" s="4">
        <f>SQRT( Table1[[#This Row],[Player Level]])^(0.15* (1 + P$2/1000)) - 1</f>
        <v>0.33099024722374337</v>
      </c>
      <c r="D33" s="4">
        <f>2.5 + (Table1[[#This Row],[Player Level]]^(0.099* (1 + Q$2/1000)))</f>
        <v>3.9585147739348989</v>
      </c>
      <c r="E33" s="4">
        <v>0.78</v>
      </c>
      <c r="F33" s="8">
        <f>(Table1[[#This Row],[Player Level]]^(0.98 * (1 + N$2/1000)))*0.05</f>
        <v>2.0966294461733819</v>
      </c>
      <c r="G33" s="8">
        <f>(Table1[[#This Row],[Player Level]]-20)^0.1</f>
        <v>1.2820888539868154</v>
      </c>
      <c r="H33" s="8">
        <f>0.9 - (Table1[[#This Row],[Player Level]]^(0.4*(1+M$2/1000)))*0.1</f>
        <v>0.44052065800118589</v>
      </c>
      <c r="I33" s="10">
        <v>16</v>
      </c>
      <c r="J33" s="52">
        <f>Table1[[#This Row],[Bullet Damage Bonus]]*Table1[[#This Row],[Attack Speed Period]]*Table1[[#This Row],[Fire Points]]</f>
        <v>9.0365860091881327</v>
      </c>
      <c r="K33" s="2" t="s">
        <v>94</v>
      </c>
      <c r="L33" s="21"/>
      <c r="M33" s="21"/>
      <c r="N33" s="19"/>
      <c r="O33" s="19"/>
      <c r="P33" s="19"/>
      <c r="R33" s="66">
        <f>5 +  4 *Table1[[#This Row],[Player Level]]^1.22</f>
        <v>279.37400640929093</v>
      </c>
    </row>
    <row r="34" spans="1:18" ht="20.05" customHeight="1" thickBot="1" x14ac:dyDescent="0.3">
      <c r="A34" s="20">
        <v>33</v>
      </c>
      <c r="B34" s="17">
        <f>70 + 30 * Table1[[#This Row],[Player Level]]^(1.5 * (1 + O$2/1000))</f>
        <v>9678.8022469371153</v>
      </c>
      <c r="C34" s="4">
        <f>SQRT( Table1[[#This Row],[Player Level]])^(0.15* (1 + P$2/1000)) - 1</f>
        <v>0.33437347399111794</v>
      </c>
      <c r="D34" s="4">
        <f>2.5 + (Table1[[#This Row],[Player Level]]^(0.099* (1 + Q$2/1000)))</f>
        <v>3.9634105042876424</v>
      </c>
      <c r="E34" s="4">
        <v>0.78</v>
      </c>
      <c r="F34" s="8">
        <f>(Table1[[#This Row],[Player Level]]^(0.98 * (1 + N$2/1000)))*0.05</f>
        <v>2.1673449166627026</v>
      </c>
      <c r="G34" s="8">
        <f>(Table1[[#This Row],[Player Level]]-20)^0.1</f>
        <v>1.2923922207808318</v>
      </c>
      <c r="H34" s="8">
        <f>0.9 - (Table1[[#This Row],[Player Level]]^(0.4*(1+M$2/1000)))*0.1</f>
        <v>0.43425721741489909</v>
      </c>
      <c r="I34" s="10">
        <v>16</v>
      </c>
      <c r="J34" s="52">
        <f>Table1[[#This Row],[Bullet Damage Bonus]]*Table1[[#This Row],[Attack Speed Period]]*Table1[[#This Row],[Fire Points]]</f>
        <v>8.9796903936791352</v>
      </c>
      <c r="K34" s="2" t="s">
        <v>94</v>
      </c>
      <c r="L34" s="21"/>
      <c r="M34" s="21"/>
      <c r="N34" s="19"/>
      <c r="O34" s="19"/>
      <c r="P34" s="19"/>
      <c r="R34" s="66">
        <f>5 +  4 *Table1[[#This Row],[Player Level]]^1.22</f>
        <v>289.87018523816761</v>
      </c>
    </row>
    <row r="35" spans="1:18" ht="20.05" customHeight="1" thickBot="1" x14ac:dyDescent="0.3">
      <c r="A35" s="20">
        <v>34</v>
      </c>
      <c r="B35" s="17">
        <f>70 + 30 * Table1[[#This Row],[Player Level]]^(1.5 * (1 + O$2/1000))</f>
        <v>10163.957407231595</v>
      </c>
      <c r="C35" s="4">
        <f>SQRT( Table1[[#This Row],[Player Level]])^(0.15* (1 + P$2/1000)) - 1</f>
        <v>0.337663911964599</v>
      </c>
      <c r="D35" s="4">
        <f>2.5 + (Table1[[#This Row],[Player Level]]^(0.099* (1 + Q$2/1000)))</f>
        <v>3.9681757755402112</v>
      </c>
      <c r="E35" s="4">
        <v>0.78</v>
      </c>
      <c r="F35" s="8">
        <f>(Table1[[#This Row],[Player Level]]^(0.98 * (1 + N$2/1000)))*0.05</f>
        <v>2.2382277551512342</v>
      </c>
      <c r="G35" s="8">
        <f>(Table1[[#This Row],[Player Level]]-20)^0.1</f>
        <v>1.3020054543174677</v>
      </c>
      <c r="H35" s="8">
        <f>0.9 - (Table1[[#This Row],[Player Level]]^(0.4*(1+M$2/1000)))*0.1</f>
        <v>0.42809918923411383</v>
      </c>
      <c r="I35" s="10">
        <v>16</v>
      </c>
      <c r="J35" s="52">
        <f>Table1[[#This Row],[Bullet Damage Bonus]]*Table1[[#This Row],[Attack Speed Period]]*Table1[[#This Row],[Fire Points]]</f>
        <v>8.9181996699472315</v>
      </c>
      <c r="K35" s="2" t="s">
        <v>94</v>
      </c>
      <c r="L35" s="21"/>
      <c r="M35" s="21"/>
      <c r="N35" s="19"/>
      <c r="O35" s="19"/>
      <c r="P35" s="19"/>
      <c r="R35" s="66">
        <f>5 +  4 *Table1[[#This Row],[Player Level]]^1.22</f>
        <v>300.43658195839294</v>
      </c>
    </row>
    <row r="36" spans="1:18" ht="20.05" customHeight="1" thickBot="1" x14ac:dyDescent="0.3">
      <c r="A36" s="20">
        <v>35</v>
      </c>
      <c r="B36" s="17">
        <f>70 + 30 * Table1[[#This Row],[Player Level]]^(1.5 * (1 + O$2/1000))</f>
        <v>10658.477738930958</v>
      </c>
      <c r="C36" s="4">
        <f>SQRT( Table1[[#This Row],[Player Level]])^(0.15* (1 + P$2/1000)) - 1</f>
        <v>0.34086672567016851</v>
      </c>
      <c r="D36" s="4">
        <f>2.5 + (Table1[[#This Row],[Player Level]]^(0.099* (1 + Q$2/1000)))</f>
        <v>3.9728177517056817</v>
      </c>
      <c r="E36" s="4">
        <v>0.78</v>
      </c>
      <c r="F36" s="8">
        <f>(Table1[[#This Row],[Player Level]]^(0.98 * (1 + N$2/1000)))*0.05</f>
        <v>2.3092734164702873</v>
      </c>
      <c r="G36" s="8">
        <f>(Table1[[#This Row],[Player Level]]-20)^0.1</f>
        <v>1.3110194230397498</v>
      </c>
      <c r="H36" s="8">
        <f>0.9 - (Table1[[#This Row],[Player Level]]^(0.4*(1+M$2/1000)))*0.1</f>
        <v>0.42204177511056729</v>
      </c>
      <c r="I36" s="10">
        <v>16</v>
      </c>
      <c r="J36" s="52">
        <f>Table1[[#This Row],[Bullet Damage Bonus]]*Table1[[#This Row],[Attack Speed Period]]*Table1[[#This Row],[Fire Points]]</f>
        <v>8.8528794320660449</v>
      </c>
      <c r="K36" s="2" t="s">
        <v>94</v>
      </c>
      <c r="L36" s="21"/>
      <c r="M36" s="21"/>
      <c r="N36" s="19"/>
      <c r="O36" s="19"/>
      <c r="P36" s="19"/>
      <c r="R36" s="66">
        <f>5 +  4 *Table1[[#This Row],[Player Level]]^1.22</f>
        <v>311.07157999123137</v>
      </c>
    </row>
    <row r="37" spans="1:18" ht="20.05" customHeight="1" thickBot="1" x14ac:dyDescent="0.3">
      <c r="A37" s="20">
        <v>36</v>
      </c>
      <c r="B37" s="17">
        <f>70 + 30 * Table1[[#This Row],[Player Level]]^(1.5 * (1 + O$2/1000))</f>
        <v>11162.268688974893</v>
      </c>
      <c r="C37" s="4">
        <f>SQRT( Table1[[#This Row],[Player Level]])^(0.15* (1 + P$2/1000)) - 1</f>
        <v>0.34398665457858413</v>
      </c>
      <c r="D37" s="4">
        <f>2.5 + (Table1[[#This Row],[Player Level]]^(0.099* (1 + Q$2/1000)))</f>
        <v>3.9773430122931268</v>
      </c>
      <c r="E37" s="4">
        <v>0.78</v>
      </c>
      <c r="F37" s="8">
        <f>(Table1[[#This Row],[Player Level]]^(0.98 * (1 + N$2/1000)))*0.05</f>
        <v>2.3804776054308014</v>
      </c>
      <c r="G37" s="8">
        <f>(Table1[[#This Row],[Player Level]]-20)^0.1</f>
        <v>1.3195079107728942</v>
      </c>
      <c r="H37" s="8">
        <f>0.9 - (Table1[[#This Row],[Player Level]]^(0.4*(1+M$2/1000)))*0.1</f>
        <v>0.41608052499962539</v>
      </c>
      <c r="I37" s="10">
        <v>16</v>
      </c>
      <c r="J37" s="52">
        <f>Table1[[#This Row],[Bullet Damage Bonus]]*Table1[[#This Row],[Attack Speed Period]]*Table1[[#This Row],[Fire Points]]</f>
        <v>8.7843447080887156</v>
      </c>
      <c r="K37" s="2" t="s">
        <v>94</v>
      </c>
      <c r="L37" s="21"/>
      <c r="M37" s="21"/>
      <c r="N37" s="19"/>
      <c r="O37" s="19"/>
      <c r="P37" s="19"/>
      <c r="R37" s="66">
        <f>5 +  4 *Table1[[#This Row],[Player Level]]^1.22</f>
        <v>321.77364526752802</v>
      </c>
    </row>
    <row r="38" spans="1:18" ht="20.05" customHeight="1" thickBot="1" x14ac:dyDescent="0.3">
      <c r="A38" s="20">
        <v>37</v>
      </c>
      <c r="B38" s="17">
        <f>70 + 30 * Table1[[#This Row],[Player Level]]^(1.5 * (1 + O$2/1000))</f>
        <v>11675.239283833373</v>
      </c>
      <c r="C38" s="4">
        <f>SQRT( Table1[[#This Row],[Player Level]])^(0.15* (1 + P$2/1000)) - 1</f>
        <v>0.34702805879378573</v>
      </c>
      <c r="D38" s="4">
        <f>2.5 + (Table1[[#This Row],[Player Level]]^(0.099* (1 + Q$2/1000)))</f>
        <v>3.9817576147345135</v>
      </c>
      <c r="E38" s="4">
        <v>0.78</v>
      </c>
      <c r="F38" s="8">
        <f>(Table1[[#This Row],[Player Level]]^(0.98 * (1 + N$2/1000)))*0.05</f>
        <v>2.4518362565001786</v>
      </c>
      <c r="G38" s="8">
        <f>(Table1[[#This Row],[Player Level]]-20)^0.1</f>
        <v>1.3275316748885193</v>
      </c>
      <c r="H38" s="8">
        <f>0.9 - (Table1[[#This Row],[Player Level]]^(0.4*(1+M$2/1000)))*0.1</f>
        <v>0.41021130296778052</v>
      </c>
      <c r="I38" s="10">
        <v>16</v>
      </c>
      <c r="J38" s="52">
        <f>Table1[[#This Row],[Bullet Damage Bonus]]*Table1[[#This Row],[Attack Speed Period]]*Table1[[#This Row],[Fire Points]]</f>
        <v>8.7130959693923113</v>
      </c>
      <c r="K38" s="2" t="s">
        <v>94</v>
      </c>
      <c r="L38" s="21"/>
      <c r="M38" s="21"/>
      <c r="N38" s="19"/>
      <c r="O38" s="19"/>
      <c r="P38" s="19"/>
      <c r="R38" s="66">
        <f>5 +  4 *Table1[[#This Row],[Player Level]]^1.22</f>
        <v>332.54131983299033</v>
      </c>
    </row>
    <row r="39" spans="1:18" ht="20.05" customHeight="1" thickBot="1" x14ac:dyDescent="0.3">
      <c r="A39" s="20">
        <v>38</v>
      </c>
      <c r="B39" s="17">
        <f>70 + 30 * Table1[[#This Row],[Player Level]]^(1.5 * (1 + O$2/1000))</f>
        <v>12197.301900012968</v>
      </c>
      <c r="C39" s="4">
        <f>SQRT( Table1[[#This Row],[Player Level]])^(0.15* (1 + P$2/1000)) - 1</f>
        <v>0.34999495874098252</v>
      </c>
      <c r="D39" s="4">
        <f>2.5 + (Table1[[#This Row],[Player Level]]^(0.099* (1 + Q$2/1000)))</f>
        <v>3.986067148654068</v>
      </c>
      <c r="E39" s="4">
        <v>0.78</v>
      </c>
      <c r="F39" s="8">
        <f>(Table1[[#This Row],[Player Level]]^(0.98 * (1 + N$2/1000)))*0.05</f>
        <v>2.5233455156370828</v>
      </c>
      <c r="G39" s="8">
        <f>(Table1[[#This Row],[Player Level]]-20)^0.1</f>
        <v>1.335141362540313</v>
      </c>
      <c r="H39" s="8">
        <f>0.9 - (Table1[[#This Row],[Player Level]]^(0.4*(1+M$2/1000)))*0.1</f>
        <v>0.40443025718463621</v>
      </c>
      <c r="I39" s="10">
        <v>16</v>
      </c>
      <c r="J39" s="52">
        <f>Table1[[#This Row],[Bullet Damage Bonus]]*Table1[[#This Row],[Attack Speed Period]]*Table1[[#This Row],[Fire Points]]</f>
        <v>8.6395450340803901</v>
      </c>
      <c r="K39" s="2" t="s">
        <v>94</v>
      </c>
      <c r="L39" s="21"/>
      <c r="M39" s="21"/>
      <c r="N39" s="19"/>
      <c r="O39" s="19"/>
      <c r="P39" s="19"/>
      <c r="R39" s="66">
        <f>5 +  4 *Table1[[#This Row],[Player Level]]^1.22</f>
        <v>343.37321610916774</v>
      </c>
    </row>
    <row r="40" spans="1:18" ht="20.05" customHeight="1" thickBot="1" x14ac:dyDescent="0.3">
      <c r="A40" s="20">
        <v>39</v>
      </c>
      <c r="B40" s="17">
        <f>70 + 30 * Table1[[#This Row],[Player Level]]^(1.5 * (1 + O$2/1000))</f>
        <v>12728.372054983696</v>
      </c>
      <c r="C40" s="4">
        <f>SQRT( Table1[[#This Row],[Player Level]])^(0.15* (1 + P$2/1000)) - 1</f>
        <v>0.35289106977809093</v>
      </c>
      <c r="D40" s="4">
        <f>2.5 + (Table1[[#This Row],[Player Level]]^(0.099* (1 + Q$2/1000)))</f>
        <v>3.9902767832306849</v>
      </c>
      <c r="E40" s="4">
        <v>0.78</v>
      </c>
      <c r="F40" s="8">
        <f>(Table1[[#This Row],[Player Level]]^(0.98 * (1 + N$2/1000)))*0.05</f>
        <v>2.5950017240041752</v>
      </c>
      <c r="G40" s="8">
        <f>(Table1[[#This Row],[Player Level]]-20)^0.1</f>
        <v>1.3423796509621049</v>
      </c>
      <c r="H40" s="8">
        <f>0.9 - (Table1[[#This Row],[Player Level]]^(0.4*(1+M$2/1000)))*0.1</f>
        <v>0.39873379349125071</v>
      </c>
      <c r="I40" s="10">
        <v>16</v>
      </c>
      <c r="J40" s="52">
        <f>Table1[[#This Row],[Bullet Damage Bonus]]*Table1[[#This Row],[Attack Speed Period]]*Table1[[#This Row],[Fire Points]]</f>
        <v>8.5640340885372979</v>
      </c>
      <c r="K40" s="2" t="s">
        <v>94</v>
      </c>
      <c r="L40" s="21"/>
      <c r="M40" s="21"/>
      <c r="N40" s="19"/>
      <c r="O40" s="19"/>
      <c r="P40" s="19"/>
      <c r="R40" s="66">
        <f>5 +  4 *Table1[[#This Row],[Player Level]]^1.22</f>
        <v>354.26801172733968</v>
      </c>
    </row>
    <row r="41" spans="1:18" ht="17" thickBot="1" x14ac:dyDescent="0.3">
      <c r="A41" s="20">
        <v>40</v>
      </c>
      <c r="B41" s="17">
        <f>70 + 30 * Table1[[#This Row],[Player Level]]^(1.5 * (1 + O$2/1000))</f>
        <v>13268.368216227942</v>
      </c>
      <c r="C41" s="4">
        <f>SQRT( Table1[[#This Row],[Player Level]])^(0.15* (1 + P$2/1000)) - 1</f>
        <v>0.35571983249218264</v>
      </c>
      <c r="D41" s="4">
        <f>2.5 + (Table1[[#This Row],[Player Level]]^(0.099* (1 + Q$2/1000)))</f>
        <v>3.9943913086853851</v>
      </c>
      <c r="E41" s="4">
        <v>0.78</v>
      </c>
      <c r="F41" s="8">
        <f>(Table1[[#This Row],[Player Level]]^(0.98 * (1 + N$2/1000)))*0.05</f>
        <v>2.6668014033213705</v>
      </c>
      <c r="G41" s="8">
        <f>(Table1[[#This Row],[Player Level]]-20)^0.1</f>
        <v>1.3492828476735632</v>
      </c>
      <c r="H41" s="8">
        <f>0.9 - (Table1[[#This Row],[Player Level]]^(0.4*(1+M$2/1000)))*0.1</f>
        <v>0.39311855203833113</v>
      </c>
      <c r="I41" s="10">
        <v>16</v>
      </c>
      <c r="J41" s="52">
        <f>Table1[[#This Row],[Bullet Damage Bonus]]*Table1[[#This Row],[Attack Speed Period]]*Table1[[#This Row],[Fire Points]]</f>
        <v>8.4868499098813963</v>
      </c>
      <c r="K41" s="2" t="s">
        <v>94</v>
      </c>
      <c r="L41" s="21"/>
      <c r="M41" s="21"/>
      <c r="N41" s="19"/>
      <c r="O41" s="19"/>
      <c r="P41" s="19"/>
      <c r="R41" s="66">
        <f>5 +  4 *Table1[[#This Row],[Player Level]]^1.22</f>
        <v>365.22444486484676</v>
      </c>
    </row>
    <row r="42" spans="1:18" ht="17" thickBot="1" x14ac:dyDescent="0.3">
      <c r="A42" s="20">
        <v>41</v>
      </c>
      <c r="B42" s="17">
        <f>70 + 30 * Table1[[#This Row],[Player Level]]^(1.5 * (1 + O$2/1000))</f>
        <v>13817.211626422761</v>
      </c>
      <c r="C42" s="4">
        <f>SQRT( Table1[[#This Row],[Player Level]])^(0.15* (1 + P$2/1000)) - 1</f>
        <v>0.35848443931231344</v>
      </c>
      <c r="D42" s="4">
        <f>2.5 + (Table1[[#This Row],[Player Level]]^(0.099* (1 + Q$2/1000)))</f>
        <v>3.9984151727498887</v>
      </c>
      <c r="E42" s="4">
        <v>0.78</v>
      </c>
      <c r="F42" s="8">
        <f>(Table1[[#This Row],[Player Level]]^(0.98 * (1 + N$2/1000)))*0.05</f>
        <v>2.7387412426574258</v>
      </c>
      <c r="G42" s="8">
        <f>(Table1[[#This Row],[Player Level]]-20)^0.1</f>
        <v>1.3558821066938467</v>
      </c>
      <c r="H42" s="8">
        <f>0.9 - (Table1[[#This Row],[Player Level]]^(0.4*(1+M$2/1000)))*0.1</f>
        <v>0.38758138657031771</v>
      </c>
      <c r="I42" s="10">
        <v>16</v>
      </c>
      <c r="J42" s="52">
        <f>Table1[[#This Row],[Bullet Damage Bonus]]*Table1[[#This Row],[Attack Speed Period]]*Table1[[#This Row],[Fire Points]]</f>
        <v>8.4082346710125524</v>
      </c>
      <c r="K42" s="2" t="s">
        <v>94</v>
      </c>
      <c r="L42" s="21"/>
      <c r="M42" s="21"/>
      <c r="N42" s="19"/>
      <c r="O42" s="19"/>
      <c r="P42" s="19"/>
      <c r="R42" s="66">
        <f>5 +  4 *Table1[[#This Row],[Player Level]]^1.22</f>
        <v>376.24131002361162</v>
      </c>
    </row>
    <row r="43" spans="1:18" ht="17" thickBot="1" x14ac:dyDescent="0.3">
      <c r="A43" s="20">
        <v>42</v>
      </c>
      <c r="B43" s="17">
        <f>70 + 30 * Table1[[#This Row],[Player Level]]^(1.5 * (1 + O$2/1000))</f>
        <v>14374.826143028924</v>
      </c>
      <c r="C43" s="4">
        <f>SQRT( Table1[[#This Row],[Player Level]])^(0.15* (1 + P$2/1000)) - 1</f>
        <v>0.36118785796471031</v>
      </c>
      <c r="D43" s="4">
        <f>2.5 + (Table1[[#This Row],[Player Level]]^(0.099* (1 + Q$2/1000)))</f>
        <v>4.0023525128299902</v>
      </c>
      <c r="E43" s="4">
        <v>0.78</v>
      </c>
      <c r="F43" s="8">
        <f>(Table1[[#This Row],[Player Level]]^(0.98 * (1 + N$2/1000)))*0.05</f>
        <v>2.8108180864868899</v>
      </c>
      <c r="G43" s="8">
        <f>(Table1[[#This Row],[Player Level]]-20)^0.1</f>
        <v>1.3622043665537431</v>
      </c>
      <c r="H43" s="8">
        <f>0.9 - (Table1[[#This Row],[Player Level]]^(0.4*(1+M$2/1000)))*0.1</f>
        <v>0.3821193459988026</v>
      </c>
      <c r="I43" s="10">
        <v>16</v>
      </c>
      <c r="J43" s="52">
        <f>Table1[[#This Row],[Bullet Damage Bonus]]*Table1[[#This Row],[Attack Speed Period]]*Table1[[#This Row],[Fire Points]]</f>
        <v>8.3283942666276722</v>
      </c>
      <c r="K43" s="2" t="s">
        <v>94</v>
      </c>
      <c r="R43" s="66">
        <f>5 +  4 *Table1[[#This Row],[Player Level]]^1.22</f>
        <v>387.31745419912204</v>
      </c>
    </row>
    <row r="44" spans="1:18" ht="17" thickBot="1" x14ac:dyDescent="0.3">
      <c r="A44" s="20">
        <v>43</v>
      </c>
      <c r="B44" s="17">
        <f>70 + 30 * Table1[[#This Row],[Player Level]]^(1.5 * (1 + O$2/1000))</f>
        <v>14941.138090781951</v>
      </c>
      <c r="C44" s="4">
        <f>SQRT( Table1[[#This Row],[Player Level]])^(0.15* (1 + P$2/1000)) - 1</f>
        <v>0.36383285221056338</v>
      </c>
      <c r="D44" s="4">
        <f>2.5 + (Table1[[#This Row],[Player Level]]^(0.099* (1 + Q$2/1000)))</f>
        <v>4.0062071844614726</v>
      </c>
      <c r="E44" s="4">
        <v>0.78</v>
      </c>
      <c r="F44" s="8">
        <f>(Table1[[#This Row],[Player Level]]^(0.98 * (1 + N$2/1000)))*0.05</f>
        <v>2.8830289238639359</v>
      </c>
      <c r="G44" s="8">
        <f>(Table1[[#This Row],[Player Level]]-20)^0.1</f>
        <v>1.3682730833261529</v>
      </c>
      <c r="H44" s="8">
        <f>0.9 - (Table1[[#This Row],[Player Level]]^(0.4*(1+M$2/1000)))*0.1</f>
        <v>0.37672965796408731</v>
      </c>
      <c r="I44" s="10">
        <v>16</v>
      </c>
      <c r="J44" s="52">
        <f>Table1[[#This Row],[Bullet Damage Bonus]]*Table1[[#This Row],[Attack Speed Period]]*Table1[[#This Row],[Fire Points]]</f>
        <v>8.2475048109268592</v>
      </c>
      <c r="K44" s="2" t="s">
        <v>94</v>
      </c>
      <c r="R44" s="66">
        <f>5 +  4 *Table1[[#This Row],[Player Level]]^1.22</f>
        <v>398.45177339529727</v>
      </c>
    </row>
    <row r="45" spans="1:18" ht="17" thickBot="1" x14ac:dyDescent="0.3">
      <c r="A45" s="20">
        <v>44</v>
      </c>
      <c r="B45" s="17">
        <f>70 + 30 * Table1[[#This Row],[Player Level]]^(1.5 * (1 + O$2/1000))</f>
        <v>15516.076125768897</v>
      </c>
      <c r="C45" s="4">
        <f>SQRT( Table1[[#This Row],[Player Level]])^(0.15* (1 + P$2/1000)) - 1</f>
        <v>0.36642200023656457</v>
      </c>
      <c r="D45" s="4">
        <f>2.5 + (Table1[[#This Row],[Player Level]]^(0.099* (1 + Q$2/1000)))</f>
        <v>4.0099827865614817</v>
      </c>
      <c r="E45" s="4">
        <v>0.78</v>
      </c>
      <c r="F45" s="8">
        <f>(Table1[[#This Row],[Player Level]]^(0.98 * (1 + N$2/1000)))*0.05</f>
        <v>2.9553708785849864</v>
      </c>
      <c r="G45" s="8">
        <f>(Table1[[#This Row],[Player Level]]-20)^0.1</f>
        <v>1.3741088103166372</v>
      </c>
      <c r="H45" s="8">
        <f>0.9 - (Table1[[#This Row],[Player Level]]^(0.4*(1+M$2/1000)))*0.1</f>
        <v>0.37140971412935186</v>
      </c>
      <c r="I45" s="10">
        <v>16</v>
      </c>
      <c r="J45" s="52">
        <f>Table1[[#This Row],[Bullet Damage Bonus]]*Table1[[#This Row],[Attack Speed Period]]*Table1[[#This Row],[Fire Points]]</f>
        <v>8.1657177667572167</v>
      </c>
      <c r="K45" s="2" t="s">
        <v>94</v>
      </c>
      <c r="R45" s="66">
        <f>5 +  4 *Table1[[#This Row],[Player Level]]^1.22</f>
        <v>409.64320944665786</v>
      </c>
    </row>
    <row r="46" spans="1:18" ht="17" thickBot="1" x14ac:dyDescent="0.3">
      <c r="A46" s="20">
        <v>45</v>
      </c>
      <c r="B46" s="17">
        <f>70 + 30 * Table1[[#This Row],[Player Level]]^(1.5 * (1 + O$2/1000))</f>
        <v>16099.571109936425</v>
      </c>
      <c r="C46" s="4">
        <f>SQRT( Table1[[#This Row],[Player Level]])^(0.15* (1 + P$2/1000)) - 1</f>
        <v>0.36895771101071939</v>
      </c>
      <c r="D46" s="4">
        <f>2.5 + (Table1[[#This Row],[Player Level]]^(0.099* (1 + Q$2/1000)))</f>
        <v>4.0136826839002424</v>
      </c>
      <c r="E46" s="4">
        <v>0.78</v>
      </c>
      <c r="F46" s="8">
        <f>(Table1[[#This Row],[Player Level]]^(0.98 * (1 + N$2/1000)))*0.05</f>
        <v>3.0278412002294206</v>
      </c>
      <c r="G46" s="8">
        <f>(Table1[[#This Row],[Player Level]]-20)^0.1</f>
        <v>1.3797296614612149</v>
      </c>
      <c r="H46" s="8">
        <f>0.9 - (Table1[[#This Row],[Player Level]]^(0.4*(1+M$2/1000)))*0.1</f>
        <v>0.36615705698979262</v>
      </c>
      <c r="I46" s="10">
        <v>16</v>
      </c>
      <c r="J46" s="52">
        <f>Table1[[#This Row],[Bullet Damage Bonus]]*Table1[[#This Row],[Attack Speed Period]]*Table1[[#This Row],[Fire Points]]</f>
        <v>8.0831640365145816</v>
      </c>
      <c r="K46" s="2" t="s">
        <v>94</v>
      </c>
      <c r="R46" s="66">
        <f>5 +  4 *Table1[[#This Row],[Player Level]]^1.22</f>
        <v>420.89074711431977</v>
      </c>
    </row>
    <row r="47" spans="1:18" ht="17" thickBot="1" x14ac:dyDescent="0.3">
      <c r="A47" s="20">
        <v>46</v>
      </c>
      <c r="B47" s="17">
        <f>70 + 30 * Table1[[#This Row],[Player Level]]^(1.5 * (1 + O$2/1000))</f>
        <v>16691.555995013616</v>
      </c>
      <c r="C47" s="4">
        <f>SQRT( Table1[[#This Row],[Player Level]])^(0.15* (1 + P$2/1000)) - 1</f>
        <v>0.37144223886838645</v>
      </c>
      <c r="D47" s="4">
        <f>2.5 + (Table1[[#This Row],[Player Level]]^(0.099* (1 + Q$2/1000)))</f>
        <v>4.0173100271535835</v>
      </c>
      <c r="E47" s="4">
        <v>0.78</v>
      </c>
      <c r="F47" s="8">
        <f>(Table1[[#This Row],[Player Level]]^(0.98 * (1 + N$2/1000)))*0.05</f>
        <v>3.1004372559821221</v>
      </c>
      <c r="G47" s="8">
        <f>(Table1[[#This Row],[Player Level]]-20)^0.1</f>
        <v>1.3851516854212416</v>
      </c>
      <c r="H47" s="8">
        <f>0.9 - (Table1[[#This Row],[Player Level]]^(0.4*(1+M$2/1000)))*0.1</f>
        <v>0.36096936801062174</v>
      </c>
      <c r="I47" s="10">
        <v>16</v>
      </c>
      <c r="J47" s="52">
        <f>Table1[[#This Row],[Bullet Damage Bonus]]*Table1[[#This Row],[Attack Speed Period]]*Table1[[#This Row],[Fire Points]]</f>
        <v>7.9999572557656498</v>
      </c>
      <c r="K47" s="2" t="s">
        <v>94</v>
      </c>
      <c r="R47" s="66">
        <f>5 +  4 *Table1[[#This Row],[Player Level]]^1.22</f>
        <v>432.19341142663228</v>
      </c>
    </row>
    <row r="48" spans="1:18" ht="17" thickBot="1" x14ac:dyDescent="0.3">
      <c r="A48" s="20">
        <v>47</v>
      </c>
      <c r="B48" s="17">
        <f>70 + 30 * Table1[[#This Row],[Player Level]]^(1.5 * (1 + O$2/1000))</f>
        <v>17291.965714952574</v>
      </c>
      <c r="C48" s="4">
        <f>SQRT( Table1[[#This Row],[Player Level]])^(0.15* (1 + P$2/1000)) - 1</f>
        <v>0.37387769655403003</v>
      </c>
      <c r="D48" s="4">
        <f>2.5 + (Table1[[#This Row],[Player Level]]^(0.099* (1 + Q$2/1000)))</f>
        <v>4.020867770843183</v>
      </c>
      <c r="E48" s="4">
        <v>0.78</v>
      </c>
      <c r="F48" s="8">
        <f>(Table1[[#This Row],[Player Level]]^(0.98 * (1 + N$2/1000)))*0.05</f>
        <v>3.1731565231541659</v>
      </c>
      <c r="G48" s="8">
        <f>(Table1[[#This Row],[Player Level]]-20)^0.1</f>
        <v>1.3903891703159093</v>
      </c>
      <c r="H48" s="8">
        <f>0.9 - (Table1[[#This Row],[Player Level]]^(0.4*(1+M$2/1000)))*0.1</f>
        <v>0.35584445693422284</v>
      </c>
      <c r="I48" s="10">
        <v>16</v>
      </c>
      <c r="J48" s="52">
        <f>Table1[[#This Row],[Bullet Damage Bonus]]*Table1[[#This Row],[Attack Speed Period]]*Table1[[#This Row],[Fire Points]]</f>
        <v>7.9161964678126306</v>
      </c>
      <c r="K48" s="2" t="s">
        <v>94</v>
      </c>
      <c r="R48" s="66">
        <f>5 +  4 *Table1[[#This Row],[Player Level]]^1.22</f>
        <v>443.55026523896663</v>
      </c>
    </row>
    <row r="49" spans="1:18" ht="17" thickBot="1" x14ac:dyDescent="0.3">
      <c r="A49" s="20">
        <v>48</v>
      </c>
      <c r="B49" s="17">
        <f>70 + 30 * Table1[[#This Row],[Player Level]]^(1.5 * (1 + O$2/1000))</f>
        <v>17900.737086092333</v>
      </c>
      <c r="C49" s="4">
        <f>SQRT( Table1[[#This Row],[Player Level]])^(0.15* (1 + P$2/1000)) - 1</f>
        <v>0.3762660669112956</v>
      </c>
      <c r="D49" s="4">
        <f>2.5 + (Table1[[#This Row],[Player Level]]^(0.099* (1 + Q$2/1000)))</f>
        <v>4.0243586894269265</v>
      </c>
      <c r="E49" s="4">
        <v>0.78</v>
      </c>
      <c r="F49" s="8">
        <f>(Table1[[#This Row],[Player Level]]^(0.98 * (1 + N$2/1000)))*0.05</f>
        <v>3.2459965823283796</v>
      </c>
      <c r="G49" s="8">
        <f>(Table1[[#This Row],[Player Level]]-20)^0.1</f>
        <v>1.3954548940149718</v>
      </c>
      <c r="H49" s="8">
        <f>0.9 - (Table1[[#This Row],[Player Level]]^(0.4*(1+M$2/1000)))*0.1</f>
        <v>0.35078025211891961</v>
      </c>
      <c r="I49" s="10">
        <v>16</v>
      </c>
      <c r="J49" s="52">
        <f>Table1[[#This Row],[Bullet Damage Bonus]]*Table1[[#This Row],[Attack Speed Period]]*Table1[[#This Row],[Fire Points]]</f>
        <v>7.8319683126904325</v>
      </c>
      <c r="K49" s="2" t="s">
        <v>94</v>
      </c>
      <c r="R49" s="66">
        <f>5 +  4 *Table1[[#This Row],[Player Level]]^1.22</f>
        <v>454.96040699030561</v>
      </c>
    </row>
    <row r="50" spans="1:18" ht="17" thickBot="1" x14ac:dyDescent="0.3">
      <c r="A50" s="20">
        <v>49</v>
      </c>
      <c r="B50" s="17">
        <f>70 + 30 * Table1[[#This Row],[Player Level]]^(1.5 * (1 + O$2/1000))</f>
        <v>18517.808714341067</v>
      </c>
      <c r="C50" s="4">
        <f>SQRT( Table1[[#This Row],[Player Level]])^(0.15* (1 + P$2/1000)) - 1</f>
        <v>0.37860921338651554</v>
      </c>
      <c r="D50" s="4">
        <f>2.5 + (Table1[[#This Row],[Player Level]]^(0.099* (1 + Q$2/1000)))</f>
        <v>4.0277853917643549</v>
      </c>
      <c r="E50" s="4">
        <v>0.78</v>
      </c>
      <c r="F50" s="8">
        <f>(Table1[[#This Row],[Player Level]]^(0.98 * (1 + N$2/1000)))*0.05</f>
        <v>3.3189551110656277</v>
      </c>
      <c r="G50" s="8">
        <f>(Table1[[#This Row],[Player Level]]-20)^0.1</f>
        <v>1.4003603312913959</v>
      </c>
      <c r="H50" s="8">
        <f>0.9 - (Table1[[#This Row],[Player Level]]^(0.4*(1+M$2/1000)))*0.1</f>
        <v>0.34577479179051385</v>
      </c>
      <c r="I50" s="10">
        <v>16</v>
      </c>
      <c r="J50" s="52">
        <f>Table1[[#This Row],[Bullet Damage Bonus]]*Table1[[#This Row],[Attack Speed Period]]*Table1[[#This Row],[Fire Points]]</f>
        <v>7.747348831743639</v>
      </c>
      <c r="K50" s="2" t="s">
        <v>94</v>
      </c>
      <c r="R50" s="66">
        <f>5 +  4 *Table1[[#This Row],[Player Level]]^1.22</f>
        <v>466.42296863697214</v>
      </c>
    </row>
    <row r="51" spans="1:18" ht="17" thickBot="1" x14ac:dyDescent="0.3">
      <c r="A51" s="64">
        <v>50</v>
      </c>
      <c r="B51" s="58">
        <f>70 + 30 * Table1[[#This Row],[Player Level]]^(1.5 * (1 + O$2/1000))</f>
        <v>19143.120908749152</v>
      </c>
      <c r="C51" s="59">
        <f>SQRT( Table1[[#This Row],[Player Level]])^(0.15* (1 + P$2/1000)) - 1</f>
        <v>0.38090888948764956</v>
      </c>
      <c r="D51" s="59">
        <f>2.5 + (Table1[[#This Row],[Player Level]]^(0.099* (1 + Q$2/1000)))</f>
        <v>4.0311503341508814</v>
      </c>
      <c r="E51" s="59">
        <v>0.78</v>
      </c>
      <c r="F51" s="60">
        <f>(Table1[[#This Row],[Player Level]]^(0.98 * (1 + N$2/1000)))*0.05</f>
        <v>3.3920298781154834</v>
      </c>
      <c r="G51" s="60">
        <f>(Table1[[#This Row],[Player Level]]-20)^0.1</f>
        <v>1.4051158264836461</v>
      </c>
      <c r="H51" s="60">
        <f>0.9 - (Table1[[#This Row],[Player Level]]^(0.4*(1+M$2/1000)))*0.1</f>
        <v>0.34082621610357167</v>
      </c>
      <c r="I51" s="61">
        <v>16</v>
      </c>
      <c r="J51" s="62">
        <f>Table1[[#This Row],[Bullet Damage Bonus]]*Table1[[#This Row],[Attack Speed Period]]*Table1[[#This Row],[Fire Points]]</f>
        <v>7.6624049652426223</v>
      </c>
      <c r="K51" s="63" t="s">
        <v>93</v>
      </c>
      <c r="R51" s="66">
        <f>5 +  4 *Table1[[#This Row],[Player Level]]^1.22</f>
        <v>477.93711374618431</v>
      </c>
    </row>
    <row r="52" spans="1:18" ht="17" thickBot="1" x14ac:dyDescent="0.3">
      <c r="A52" s="20">
        <v>51</v>
      </c>
      <c r="B52" s="17">
        <f>70 + 30 * Table1[[#This Row],[Player Level]]^(1.5 * (1 + O$2/1000))</f>
        <v>19776.615600912923</v>
      </c>
      <c r="C52" s="4">
        <f>SQRT( Table1[[#This Row],[Player Level]])^(0.15* (1 + P$2/1000)) - 1</f>
        <v>0.38316674732119349</v>
      </c>
      <c r="D52" s="4">
        <f>2.5 + (Table1[[#This Row],[Player Level]]^(0.099* (1 + Q$2/1000)))</f>
        <v>4.0344558320879464</v>
      </c>
      <c r="E52" s="4">
        <v>0.78</v>
      </c>
      <c r="F52" s="8">
        <f>(Table1[[#This Row],[Player Level]]^(0.98 * (1 + N$2/1000)))*0.05</f>
        <v>3.4652187380814912</v>
      </c>
      <c r="G52" s="8">
        <f>(Table1[[#This Row],[Player Level]]-20)^0.1</f>
        <v>1.4097307383555409</v>
      </c>
      <c r="H52" s="8">
        <f>0.9 - (Table1[[#This Row],[Player Level]]^(0.4*(1+M$2/1000)))*0.1</f>
        <v>0.33593275992289062</v>
      </c>
      <c r="I52" s="10">
        <v>16</v>
      </c>
      <c r="J52" s="52">
        <f>Table1[[#This Row],[Bullet Damage Bonus]]*Table1[[#This Row],[Attack Speed Period]]*Table1[[#This Row],[Fire Points]]</f>
        <v>7.5771958029425797</v>
      </c>
      <c r="K52" s="2" t="s">
        <v>94</v>
      </c>
      <c r="R52" s="66">
        <f>5 +  4 *Table1[[#This Row],[Player Level]]^1.22</f>
        <v>489.50203573410249</v>
      </c>
    </row>
    <row r="53" spans="1:18" ht="17" thickBot="1" x14ac:dyDescent="0.3">
      <c r="A53" s="20">
        <v>52</v>
      </c>
      <c r="B53" s="17">
        <f>70 + 30 * Table1[[#This Row],[Player Level]]^(1.5 * (1 + O$2/1000))</f>
        <v>20418.236269708657</v>
      </c>
      <c r="C53" s="4">
        <f>SQRT( Table1[[#This Row],[Player Level]])^(0.15* (1 + P$2/1000)) - 1</f>
        <v>0.38538434531310961</v>
      </c>
      <c r="D53" s="4">
        <f>2.5 + (Table1[[#This Row],[Player Level]]^(0.099* (1 + Q$2/1000)))</f>
        <v>4.0377040709339074</v>
      </c>
      <c r="E53" s="4">
        <v>0.78</v>
      </c>
      <c r="F53" s="8">
        <f>(Table1[[#This Row],[Player Level]]^(0.98 * (1 + N$2/1000)))*0.05</f>
        <v>3.5385196264971399</v>
      </c>
      <c r="G53" s="8">
        <f>(Table1[[#This Row],[Player Level]]-20)^0.1</f>
        <v>1.4142135623730951</v>
      </c>
      <c r="H53" s="8">
        <f>0.9 - (Table1[[#This Row],[Player Level]]^(0.4*(1+M$2/1000)))*0.1</f>
        <v>0.33109274624703278</v>
      </c>
      <c r="I53" s="10">
        <v>16</v>
      </c>
      <c r="J53" s="52">
        <f>Table1[[#This Row],[Bullet Damage Bonus]]*Table1[[#This Row],[Attack Speed Period]]*Table1[[#This Row],[Fire Points]]</f>
        <v>7.4917736343345194</v>
      </c>
      <c r="K53" s="2" t="s">
        <v>94</v>
      </c>
      <c r="R53" s="66">
        <f>5 +  4 *Table1[[#This Row],[Player Level]]^1.22</f>
        <v>501.11695623480148</v>
      </c>
    </row>
    <row r="54" spans="1:18" ht="17" thickBot="1" x14ac:dyDescent="0.3">
      <c r="A54" s="20">
        <v>53</v>
      </c>
      <c r="B54" s="17">
        <f>70 + 30 * Table1[[#This Row],[Player Level]]^(1.5 * (1 + O$2/1000))</f>
        <v>21067.927870907661</v>
      </c>
      <c r="C54" s="4">
        <f>SQRT( Table1[[#This Row],[Player Level]])^(0.15* (1 + P$2/1000)) - 1</f>
        <v>0.38756315520584916</v>
      </c>
      <c r="D54" s="4">
        <f>2.5 + (Table1[[#This Row],[Player Level]]^(0.099* (1 + Q$2/1000)))</f>
        <v>4.0408971155614113</v>
      </c>
      <c r="E54" s="4">
        <v>0.78</v>
      </c>
      <c r="F54" s="8">
        <f>(Table1[[#This Row],[Player Level]]^(0.98 * (1 + N$2/1000)))*0.05</f>
        <v>3.6119305552736396</v>
      </c>
      <c r="G54" s="8">
        <f>(Table1[[#This Row],[Player Level]]-20)^0.1</f>
        <v>1.4185720345070807</v>
      </c>
      <c r="H54" s="8">
        <f>0.9 - (Table1[[#This Row],[Player Level]]^(0.4*(1+M$2/1000)))*0.1</f>
        <v>0.32630458020562281</v>
      </c>
      <c r="I54" s="10">
        <v>16</v>
      </c>
      <c r="J54" s="52">
        <f>Table1[[#This Row],[Bullet Damage Bonus]]*Table1[[#This Row],[Attack Speed Period]]*Table1[[#This Row],[Fire Points]]</f>
        <v>7.4061848353803077</v>
      </c>
      <c r="K54" s="2" t="s">
        <v>94</v>
      </c>
      <c r="R54" s="66">
        <f>5 +  4 *Table1[[#This Row],[Player Level]]^1.22</f>
        <v>512.78112358809165</v>
      </c>
    </row>
    <row r="55" spans="1:18" ht="17" thickBot="1" x14ac:dyDescent="0.3">
      <c r="A55" s="20">
        <v>54</v>
      </c>
      <c r="B55" s="17">
        <f>70 + 30 * Table1[[#This Row],[Player Level]]^(1.5 * (1 + O$2/1000))</f>
        <v>21725.636771269288</v>
      </c>
      <c r="C55" s="4">
        <f>SQRT( Table1[[#This Row],[Player Level]])^(0.15* (1 + P$2/1000)) - 1</f>
        <v>0.38970456841161294</v>
      </c>
      <c r="D55" s="4">
        <f>2.5 + (Table1[[#This Row],[Player Level]]^(0.099* (1 + Q$2/1000)))</f>
        <v>4.0440369191307877</v>
      </c>
      <c r="E55" s="4">
        <v>0.78</v>
      </c>
      <c r="F55" s="8">
        <f>(Table1[[#This Row],[Player Level]]^(0.98 * (1 + N$2/1000)))*0.05</f>
        <v>3.6854496084849107</v>
      </c>
      <c r="G55" s="8">
        <f>(Table1[[#This Row],[Player Level]]-20)^0.1</f>
        <v>1.4228132198218728</v>
      </c>
      <c r="H55" s="8">
        <f>0.9 - (Table1[[#This Row],[Player Level]]^(0.4*(1+M$2/1000)))*0.1</f>
        <v>0.32156674357051629</v>
      </c>
      <c r="I55" s="10">
        <v>16</v>
      </c>
      <c r="J55" s="52">
        <f>Table1[[#This Row],[Bullet Damage Bonus]]*Table1[[#This Row],[Attack Speed Period]]*Table1[[#This Row],[Fire Points]]</f>
        <v>7.3204706209152128</v>
      </c>
      <c r="K55" s="2" t="s">
        <v>94</v>
      </c>
      <c r="R55" s="66">
        <f>5 +  4 *Table1[[#This Row],[Player Level]]^1.22</f>
        <v>524.4938114354585</v>
      </c>
    </row>
    <row r="56" spans="1:18" ht="17" thickBot="1" x14ac:dyDescent="0.3">
      <c r="A56" s="20">
        <v>55</v>
      </c>
      <c r="B56" s="17">
        <f>70 + 30 * Table1[[#This Row],[Player Level]]^(1.5 * (1 + O$2/1000))</f>
        <v>22391.310686748755</v>
      </c>
      <c r="C56" s="4">
        <f>SQRT( Table1[[#This Row],[Player Level]])^(0.15* (1 + P$2/1000)) - 1</f>
        <v>0.39180990179181996</v>
      </c>
      <c r="D56" s="4">
        <f>2.5 + (Table1[[#This Row],[Player Level]]^(0.099* (1 + Q$2/1000)))</f>
        <v>4.0471253310751418</v>
      </c>
      <c r="E56" s="4">
        <v>0.78</v>
      </c>
      <c r="F56" s="8">
        <f>(Table1[[#This Row],[Player Level]]^(0.98 * (1 + N$2/1000)))*0.05</f>
        <v>3.7590749384590154</v>
      </c>
      <c r="G56" s="8">
        <f>(Table1[[#This Row],[Player Level]]-20)^0.1</f>
        <v>1.4269435884576511</v>
      </c>
      <c r="H56" s="8">
        <f>0.9 - (Table1[[#This Row],[Player Level]]^(0.4*(1+M$2/1000)))*0.1</f>
        <v>0.31687778972818748</v>
      </c>
      <c r="I56" s="10">
        <v>16</v>
      </c>
      <c r="J56" s="52">
        <f>Table1[[#This Row],[Bullet Damage Bonus]]*Table1[[#This Row],[Attack Speed Period]]*Table1[[#This Row],[Fire Points]]</f>
        <v>7.2346676860363015</v>
      </c>
      <c r="K56" s="2" t="s">
        <v>94</v>
      </c>
      <c r="R56" s="66">
        <f>5 +  4 *Table1[[#This Row],[Player Level]]^1.22</f>
        <v>536.25431741451041</v>
      </c>
    </row>
    <row r="57" spans="1:18" ht="17" thickBot="1" x14ac:dyDescent="0.3">
      <c r="A57" s="20">
        <v>56</v>
      </c>
      <c r="B57" s="17">
        <f>70 + 30 * Table1[[#This Row],[Player Level]]^(1.5 * (1 + O$2/1000))</f>
        <v>23064.898624492413</v>
      </c>
      <c r="C57" s="4">
        <f>SQRT( Table1[[#This Row],[Player Level]])^(0.15* (1 + P$2/1000)) - 1</f>
        <v>0.39388040292402038</v>
      </c>
      <c r="D57" s="4">
        <f>2.5 + (Table1[[#This Row],[Player Level]]^(0.099* (1 + Q$2/1000)))</f>
        <v>4.0501641043809125</v>
      </c>
      <c r="E57" s="4">
        <v>0.78</v>
      </c>
      <c r="F57" s="8">
        <f>(Table1[[#This Row],[Player Level]]^(0.98 * (1 + N$2/1000)))*0.05</f>
        <v>3.832804762148589</v>
      </c>
      <c r="G57" s="8">
        <f>(Table1[[#This Row],[Player Level]]-20)^0.1</f>
        <v>1.4309690811052556</v>
      </c>
      <c r="H57" s="8">
        <f>0.9 - (Table1[[#This Row],[Player Level]]^(0.4*(1+M$2/1000)))*0.1</f>
        <v>0.31223633906693582</v>
      </c>
      <c r="I57" s="10">
        <v>16</v>
      </c>
      <c r="J57" s="52">
        <f>Table1[[#This Row],[Bullet Damage Bonus]]*Table1[[#This Row],[Attack Speed Period]]*Table1[[#This Row],[Fire Points]]</f>
        <v>7.1488087552365149</v>
      </c>
      <c r="K57" s="2" t="s">
        <v>94</v>
      </c>
      <c r="R57" s="66">
        <f>5 +  4 *Table1[[#This Row],[Player Level]]^1.22</f>
        <v>548.06196194336292</v>
      </c>
    </row>
    <row r="58" spans="1:18" ht="17" thickBot="1" x14ac:dyDescent="0.3">
      <c r="A58" s="20">
        <v>57</v>
      </c>
      <c r="B58" s="17">
        <f>70 + 30 * Table1[[#This Row],[Player Level]]^(1.5 * (1 + O$2/1000))</f>
        <v>23746.350828324146</v>
      </c>
      <c r="C58" s="4">
        <f>SQRT( Table1[[#This Row],[Player Level]])^(0.15* (1 + P$2/1000)) - 1</f>
        <v>0.39591725490998408</v>
      </c>
      <c r="D58" s="4">
        <f>2.5 + (Table1[[#This Row],[Player Level]]^(0.099* (1 + Q$2/1000)))</f>
        <v>4.0531549022374431</v>
      </c>
      <c r="E58" s="4">
        <v>0.78</v>
      </c>
      <c r="F58" s="8">
        <f>(Table1[[#This Row],[Player Level]]^(0.98 * (1 + N$2/1000)))*0.05</f>
        <v>3.9066373577557147</v>
      </c>
      <c r="G58" s="8">
        <f>(Table1[[#This Row],[Player Level]]-20)^0.1</f>
        <v>1.4348951656753595</v>
      </c>
      <c r="H58" s="8">
        <f>0.9 - (Table1[[#This Row],[Player Level]]^(0.4*(1+M$2/1000)))*0.1</f>
        <v>0.30764107473791846</v>
      </c>
      <c r="I58" s="10">
        <v>16</v>
      </c>
      <c r="J58" s="52">
        <f>Table1[[#This Row],[Bullet Damage Bonus]]*Table1[[#This Row],[Attack Speed Period]]*Table1[[#This Row],[Fire Points]]</f>
        <v>7.0629230544737789</v>
      </c>
      <c r="K58" s="2" t="s">
        <v>94</v>
      </c>
      <c r="R58" s="66">
        <f>5 +  4 *Table1[[#This Row],[Player Level]]^1.22</f>
        <v>559.91608708726437</v>
      </c>
    </row>
    <row r="59" spans="1:18" ht="17" thickBot="1" x14ac:dyDescent="0.3">
      <c r="A59" s="20">
        <v>58</v>
      </c>
      <c r="B59" s="17">
        <f>70 + 30 * Table1[[#This Row],[Player Level]]^(1.5 * (1 + O$2/1000))</f>
        <v>24435.618727455214</v>
      </c>
      <c r="C59" s="4">
        <f>SQRT( Table1[[#This Row],[Player Level]])^(0.15* (1 + P$2/1000)) - 1</f>
        <v>0.39792158077222983</v>
      </c>
      <c r="D59" s="4">
        <f>2.5 + (Table1[[#This Row],[Player Level]]^(0.099* (1 + Q$2/1000)))</f>
        <v>4.0560993041202931</v>
      </c>
      <c r="E59" s="4">
        <v>0.78</v>
      </c>
      <c r="F59" s="8">
        <f>(Table1[[#This Row],[Player Level]]^(0.98 * (1 + N$2/1000)))*0.05</f>
        <v>3.9805710615892793</v>
      </c>
      <c r="G59" s="8">
        <f>(Table1[[#This Row],[Player Level]]-20)^0.1</f>
        <v>1.4387268865499157</v>
      </c>
      <c r="H59" s="8">
        <f>0.9 - (Table1[[#This Row],[Player Level]]^(0.4*(1+M$2/1000)))*0.1</f>
        <v>0.30309073875371395</v>
      </c>
      <c r="I59" s="10">
        <v>16</v>
      </c>
      <c r="J59" s="52">
        <f>Table1[[#This Row],[Bullet Damage Bonus]]*Table1[[#This Row],[Attack Speed Period]]*Table1[[#This Row],[Fire Points]]</f>
        <v>6.9770367185479154</v>
      </c>
      <c r="K59" s="2" t="s">
        <v>94</v>
      </c>
      <c r="R59" s="66">
        <f>5 +  4 *Table1[[#This Row],[Player Level]]^1.22</f>
        <v>571.81605550054826</v>
      </c>
    </row>
    <row r="60" spans="1:18" ht="17" thickBot="1" x14ac:dyDescent="0.3">
      <c r="A60" s="20">
        <v>59</v>
      </c>
      <c r="B60" s="17">
        <f>70 + 30 * Table1[[#This Row],[Player Level]]^(1.5 * (1 + O$2/1000))</f>
        <v>25132.654888173918</v>
      </c>
      <c r="C60" s="4">
        <f>SQRT( Table1[[#This Row],[Player Level]])^(0.15* (1 + P$2/1000)) - 1</f>
        <v>0.3998944474806605</v>
      </c>
      <c r="D60" s="4">
        <f>2.5 + (Table1[[#This Row],[Player Level]]^(0.099* (1 + Q$2/1000)))</f>
        <v>4.0589988113653694</v>
      </c>
      <c r="E60" s="4">
        <v>0.78</v>
      </c>
      <c r="F60" s="8">
        <f>(Table1[[#This Row],[Player Level]]^(0.98 * (1 + N$2/1000)))*0.05</f>
        <v>4.0546042651349934</v>
      </c>
      <c r="G60" s="8">
        <f>(Table1[[#This Row],[Player Level]]-20)^0.1</f>
        <v>1.4424689075546286</v>
      </c>
      <c r="H60" s="8">
        <f>0.9 - (Table1[[#This Row],[Player Level]]^(0.4*(1+M$2/1000)))*0.1</f>
        <v>0.29858412839220838</v>
      </c>
      <c r="I60" s="10">
        <v>16</v>
      </c>
      <c r="J60" s="52">
        <f>Table1[[#This Row],[Bullet Damage Bonus]]*Table1[[#This Row],[Attack Speed Period]]*Table1[[#This Row],[Fire Points]]</f>
        <v>6.8911731439209571</v>
      </c>
      <c r="K60" s="2" t="s">
        <v>94</v>
      </c>
      <c r="R60" s="66">
        <f>5 +  4 *Table1[[#This Row],[Player Level]]^1.22</f>
        <v>583.76124943768957</v>
      </c>
    </row>
    <row r="61" spans="1:18" ht="17" thickBot="1" x14ac:dyDescent="0.3">
      <c r="A61" s="20">
        <v>60</v>
      </c>
      <c r="B61" s="17">
        <f>70 + 30 * Table1[[#This Row],[Player Level]]^(1.5 * (1 + O$2/1000))</f>
        <v>25837.412968294382</v>
      </c>
      <c r="C61" s="4">
        <f>SQRT( Table1[[#This Row],[Player Level]])^(0.15* (1 + P$2/1000)) - 1</f>
        <v>0.40183686964612675</v>
      </c>
      <c r="D61" s="4">
        <f>2.5 + (Table1[[#This Row],[Player Level]]^(0.099* (1 + Q$2/1000)))</f>
        <v>4.0618548522843563</v>
      </c>
      <c r="E61" s="4">
        <v>0.78</v>
      </c>
      <c r="F61" s="8">
        <f>(Table1[[#This Row],[Player Level]]^(0.98 * (1 + N$2/1000)))*0.05</f>
        <v>4.1287354123203723</v>
      </c>
      <c r="G61" s="8">
        <f>(Table1[[#This Row],[Player Level]]-20)^0.1</f>
        <v>1.4461255495919247</v>
      </c>
      <c r="H61" s="8">
        <f>0.9 - (Table1[[#This Row],[Player Level]]^(0.4*(1+M$2/1000)))*0.1</f>
        <v>0.29412009287716112</v>
      </c>
      <c r="I61" s="10">
        <v>16</v>
      </c>
      <c r="J61" s="52">
        <f>Table1[[#This Row],[Bullet Damage Bonus]]*Table1[[#This Row],[Attack Speed Period]]*Table1[[#This Row],[Fire Points]]</f>
        <v>6.8053532953282012</v>
      </c>
      <c r="K61" s="2" t="s">
        <v>94</v>
      </c>
      <c r="R61" s="66">
        <f>5 +  4 *Table1[[#This Row],[Player Level]]^1.22</f>
        <v>595.75106982785496</v>
      </c>
    </row>
    <row r="62" spans="1:18" ht="17" thickBot="1" x14ac:dyDescent="0.3">
      <c r="A62" s="20">
        <v>61</v>
      </c>
      <c r="B62" s="17">
        <f>70 + 30 * Table1[[#This Row],[Player Level]]^(1.5 * (1 + O$2/1000))</f>
        <v>26549.847674163313</v>
      </c>
      <c r="C62" s="4">
        <f>SQRT( Table1[[#This Row],[Player Level]])^(0.15* (1 + P$2/1000)) - 1</f>
        <v>0.40374981291352197</v>
      </c>
      <c r="D62" s="4">
        <f>2.5 + (Table1[[#This Row],[Player Level]]^(0.099* (1 + Q$2/1000)))</f>
        <v>4.064668786866152</v>
      </c>
      <c r="E62" s="4">
        <v>0.78</v>
      </c>
      <c r="F62" s="8">
        <f>(Table1[[#This Row],[Player Level]]^(0.98 * (1 + N$2/1000)))*0.05</f>
        <v>4.2029629969587026</v>
      </c>
      <c r="G62" s="8">
        <f>(Table1[[#This Row],[Player Level]]-20)^0.1</f>
        <v>1.4497008237135636</v>
      </c>
      <c r="H62" s="8">
        <f>0.9 - (Table1[[#This Row],[Player Level]]^(0.4*(1+M$2/1000)))*0.1</f>
        <v>0.28969753030992218</v>
      </c>
      <c r="I62" s="10">
        <v>16</v>
      </c>
      <c r="J62" s="52">
        <f>Table1[[#This Row],[Bullet Damage Bonus]]*Table1[[#This Row],[Attack Speed Period]]*Table1[[#This Row],[Fire Points]]</f>
        <v>6.7195959730892678</v>
      </c>
      <c r="K62" s="2" t="s">
        <v>94</v>
      </c>
      <c r="R62" s="66">
        <f>5 +  4 *Table1[[#This Row],[Player Level]]^1.22</f>
        <v>607.78493540788224</v>
      </c>
    </row>
    <row r="63" spans="1:18" ht="17" thickBot="1" x14ac:dyDescent="0.3">
      <c r="A63" s="20">
        <v>62</v>
      </c>
      <c r="B63" s="17">
        <f>70 + 30 * Table1[[#This Row],[Player Level]]^(1.5 * (1 + O$2/1000))</f>
        <v>27269.914720040833</v>
      </c>
      <c r="C63" s="4">
        <f>SQRT( Table1[[#This Row],[Player Level]])^(0.15* (1 + P$2/1000)) - 1</f>
        <v>0.4056341970833468</v>
      </c>
      <c r="D63" s="4">
        <f>2.5 + (Table1[[#This Row],[Player Level]]^(0.099* (1 + Q$2/1000)))</f>
        <v>4.0674419111040088</v>
      </c>
      <c r="E63" s="4">
        <v>0.78</v>
      </c>
      <c r="F63" s="8">
        <f>(Table1[[#This Row],[Player Level]]^(0.98 * (1 + N$2/1000)))*0.05</f>
        <v>4.2772855603574156</v>
      </c>
      <c r="G63" s="8">
        <f>(Table1[[#This Row],[Player Level]]-20)^0.1</f>
        <v>1.4531984602822678</v>
      </c>
      <c r="H63" s="8">
        <f>0.9 - (Table1[[#This Row],[Player Level]]^(0.4*(1+M$2/1000)))*0.1</f>
        <v>0.28531538482951257</v>
      </c>
      <c r="I63" s="10">
        <v>16</v>
      </c>
      <c r="J63" s="52">
        <f>Table1[[#This Row],[Bullet Damage Bonus]]*Table1[[#This Row],[Attack Speed Period]]*Table1[[#This Row],[Fire Points]]</f>
        <v>6.6339180468654462</v>
      </c>
      <c r="K63" s="2" t="s">
        <v>94</v>
      </c>
      <c r="R63" s="66">
        <f>5 +  4 *Table1[[#This Row],[Player Level]]^1.22</f>
        <v>619.86228190909264</v>
      </c>
    </row>
    <row r="64" spans="1:18" ht="17" thickBot="1" x14ac:dyDescent="0.3">
      <c r="A64" s="20">
        <v>63</v>
      </c>
      <c r="B64" s="17">
        <f>70 + 30 * Table1[[#This Row],[Player Level]]^(1.5 * (1 + O$2/1000))</f>
        <v>27997.570789688456</v>
      </c>
      <c r="C64" s="4">
        <f>SQRT( Table1[[#This Row],[Player Level]])^(0.15* (1 + P$2/1000)) - 1</f>
        <v>0.40749089898747126</v>
      </c>
      <c r="D64" s="4">
        <f>2.5 + (Table1[[#This Row],[Player Level]]^(0.099* (1 + Q$2/1000)))</f>
        <v>4.0701754609837053</v>
      </c>
      <c r="E64" s="4">
        <v>0.78</v>
      </c>
      <c r="F64" s="8">
        <f>(Table1[[#This Row],[Player Level]]^(0.98 * (1 + N$2/1000)))*0.05</f>
        <v>4.351701689077931</v>
      </c>
      <c r="G64" s="8">
        <f>(Table1[[#This Row],[Player Level]]-20)^0.1</f>
        <v>1.4566219347661553</v>
      </c>
      <c r="H64" s="8">
        <f>0.9 - (Table1[[#This Row],[Player Level]]^(0.4*(1+M$2/1000)))*0.1</f>
        <v>0.28097264398067179</v>
      </c>
      <c r="I64" s="10">
        <v>16</v>
      </c>
      <c r="J64" s="52">
        <f>Table1[[#This Row],[Bullet Damage Bonus]]*Table1[[#This Row],[Attack Speed Period]]*Table1[[#This Row],[Fire Points]]</f>
        <v>6.5483346606638122</v>
      </c>
      <c r="K64" s="2" t="s">
        <v>94</v>
      </c>
      <c r="R64" s="66">
        <f>5 +  4 *Table1[[#This Row],[Player Level]]^1.22</f>
        <v>631.98256129378444</v>
      </c>
    </row>
    <row r="65" spans="1:18" ht="17" thickBot="1" x14ac:dyDescent="0.3">
      <c r="A65" s="20">
        <v>64</v>
      </c>
      <c r="B65" s="17">
        <f>70 + 30 * Table1[[#This Row],[Player Level]]^(1.5 * (1 + O$2/1000))</f>
        <v>28732.773500010724</v>
      </c>
      <c r="C65" s="4">
        <f>SQRT( Table1[[#This Row],[Player Level]])^(0.15* (1 + P$2/1000)) - 1</f>
        <v>0.40932075514201927</v>
      </c>
      <c r="D65" s="4">
        <f>2.5 + (Table1[[#This Row],[Player Level]]^(0.099* (1 + Q$2/1000)))</f>
        <v>4.0728706161642076</v>
      </c>
      <c r="E65" s="4">
        <v>0.78</v>
      </c>
      <c r="F65" s="8">
        <f>(Table1[[#This Row],[Player Level]]^(0.98 * (1 + N$2/1000)))*0.05</f>
        <v>4.4262100128350879</v>
      </c>
      <c r="G65" s="8">
        <f>(Table1[[#This Row],[Player Level]]-20)^0.1</f>
        <v>1.4599744906233632</v>
      </c>
      <c r="H65" s="8">
        <f>0.9 - (Table1[[#This Row],[Player Level]]^(0.4*(1+M$2/1000)))*0.1</f>
        <v>0.27666833627159992</v>
      </c>
      <c r="I65" s="10">
        <v>16</v>
      </c>
      <c r="J65" s="52">
        <f>Table1[[#This Row],[Bullet Damage Bonus]]*Table1[[#This Row],[Attack Speed Period]]*Table1[[#This Row],[Fire Points]]</f>
        <v>6.4628594131158792</v>
      </c>
      <c r="K65" s="2" t="s">
        <v>94</v>
      </c>
      <c r="R65" s="66">
        <f>5 +  4 *Table1[[#This Row],[Player Level]]^1.22</f>
        <v>644.14524103762494</v>
      </c>
    </row>
    <row r="66" spans="1:18" ht="17" thickBot="1" x14ac:dyDescent="0.3">
      <c r="A66" s="20">
        <v>65</v>
      </c>
      <c r="B66" s="17">
        <f>70 + 30 * Table1[[#This Row],[Player Level]]^(1.5 * (1 + O$2/1000))</f>
        <v>29475.481366609944</v>
      </c>
      <c r="C66" s="4">
        <f>SQRT( Table1[[#This Row],[Player Level]])^(0.15* (1 + P$2/1000)) - 1</f>
        <v>0.41112456419784071</v>
      </c>
      <c r="D66" s="4">
        <f>2.5 + (Table1[[#This Row],[Player Level]]^(0.099* (1 + Q$2/1000)))</f>
        <v>4.075528503378969</v>
      </c>
      <c r="E66" s="4">
        <v>0.78</v>
      </c>
      <c r="F66" s="8">
        <f>(Table1[[#This Row],[Player Level]]^(0.98 * (1 + N$2/1000)))*0.05</f>
        <v>4.5008092025253479</v>
      </c>
      <c r="G66" s="8">
        <f>(Table1[[#This Row],[Player Level]]-20)^0.1</f>
        <v>1.4632591596632238</v>
      </c>
      <c r="H66" s="8">
        <f>0.9 - (Table1[[#This Row],[Player Level]]^(0.4*(1+M$2/1000)))*0.1</f>
        <v>0.27240152890498226</v>
      </c>
      <c r="I66" s="10">
        <v>16</v>
      </c>
      <c r="J66" s="52">
        <f>Table1[[#This Row],[Bullet Damage Bonus]]*Table1[[#This Row],[Attack Speed Period]]*Table1[[#This Row],[Fire Points]]</f>
        <v>6.3775045164237074</v>
      </c>
      <c r="K66" s="2" t="s">
        <v>94</v>
      </c>
      <c r="R66" s="66">
        <f>5 +  4 *Table1[[#This Row],[Player Level]]^1.22</f>
        <v>656.34980345451208</v>
      </c>
    </row>
    <row r="67" spans="1:18" ht="17" thickBot="1" x14ac:dyDescent="0.3">
      <c r="A67" s="20">
        <v>66</v>
      </c>
      <c r="B67" s="17">
        <f>70 + 30 * Table1[[#This Row],[Player Level]]^(1.5 * (1 + O$2/1000))</f>
        <v>30225.653771125704</v>
      </c>
      <c r="C67" s="4">
        <f>SQRT( Table1[[#This Row],[Player Level]])^(0.15* (1 + P$2/1000)) - 1</f>
        <v>0.41290308920686969</v>
      </c>
      <c r="D67" s="4">
        <f>2.5 + (Table1[[#This Row],[Player Level]]^(0.099* (1 + Q$2/1000)))</f>
        <v>4.078150199582975</v>
      </c>
      <c r="E67" s="4">
        <v>0.78</v>
      </c>
      <c r="F67" s="8">
        <f>(Table1[[#This Row],[Player Level]]^(0.98 * (1 + N$2/1000)))*0.05</f>
        <v>4.5754979683741315</v>
      </c>
      <c r="G67" s="8">
        <f>(Table1[[#This Row],[Player Level]]-20)^0.1</f>
        <v>1.466478780211681</v>
      </c>
      <c r="H67" s="8">
        <f>0.9 - (Table1[[#This Row],[Player Level]]^(0.4*(1+M$2/1000)))*0.1</f>
        <v>0.26817132566753188</v>
      </c>
      <c r="I67" s="10">
        <v>16</v>
      </c>
      <c r="J67" s="52">
        <f>Table1[[#This Row],[Bullet Damage Bonus]]*Table1[[#This Row],[Attack Speed Period]]*Table1[[#This Row],[Fire Points]]</f>
        <v>6.2922809368427455</v>
      </c>
      <c r="K67" s="2" t="s">
        <v>94</v>
      </c>
      <c r="R67" s="66">
        <f>5 +  4 *Table1[[#This Row],[Player Level]]^1.22</f>
        <v>668.59574506076842</v>
      </c>
    </row>
    <row r="68" spans="1:18" ht="17" thickBot="1" x14ac:dyDescent="0.3">
      <c r="A68" s="20">
        <v>67</v>
      </c>
      <c r="B68" s="17">
        <f>70 + 30 * Table1[[#This Row],[Player Level]]^(1.5 * (1 + O$2/1000))</f>
        <v>30983.250930240698</v>
      </c>
      <c r="C68" s="4">
        <f>SQRT( Table1[[#This Row],[Player Level]])^(0.15* (1 + P$2/1000)) - 1</f>
        <v>0.41465705972076905</v>
      </c>
      <c r="D68" s="4">
        <f>2.5 + (Table1[[#This Row],[Player Level]]^(0.099* (1 + Q$2/1000)))</f>
        <v>4.0807367348681236</v>
      </c>
      <c r="E68" s="4">
        <v>0.78</v>
      </c>
      <c r="F68" s="8">
        <f>(Table1[[#This Row],[Player Level]]^(0.98 * (1 + N$2/1000)))*0.05</f>
        <v>4.6502750581932988</v>
      </c>
      <c r="G68" s="8">
        <f>(Table1[[#This Row],[Player Level]]-20)^0.1</f>
        <v>1.4696360133599293</v>
      </c>
      <c r="H68" s="8">
        <f>0.9 - (Table1[[#This Row],[Player Level]]^(0.4*(1+M$2/1000)))*0.1</f>
        <v>0.26397686496475559</v>
      </c>
      <c r="I68" s="10">
        <v>16</v>
      </c>
      <c r="J68" s="52">
        <f>Table1[[#This Row],[Bullet Damage Bonus]]*Table1[[#This Row],[Attack Speed Period]]*Table1[[#This Row],[Fire Points]]</f>
        <v>6.2071985191368926</v>
      </c>
      <c r="K68" s="2" t="s">
        <v>94</v>
      </c>
      <c r="R68" s="66">
        <f>5 +  4 *Table1[[#This Row],[Player Level]]^1.22</f>
        <v>680.88257597582219</v>
      </c>
    </row>
    <row r="69" spans="1:18" ht="17" thickBot="1" x14ac:dyDescent="0.3">
      <c r="A69" s="20">
        <v>68</v>
      </c>
      <c r="B69" s="17">
        <f>70 + 30 * Table1[[#This Row],[Player Level]]^(1.5 * (1 + O$2/1000))</f>
        <v>31748.233866244125</v>
      </c>
      <c r="C69" s="4">
        <f>SQRT( Table1[[#This Row],[Player Level]])^(0.15* (1 + P$2/1000)) - 1</f>
        <v>0.41638717373657008</v>
      </c>
      <c r="D69" s="4">
        <f>2.5 + (Table1[[#This Row],[Player Level]]^(0.099* (1 + Q$2/1000)))</f>
        <v>4.0832890951671432</v>
      </c>
      <c r="E69" s="4">
        <v>0.78</v>
      </c>
      <c r="F69" s="8">
        <f>(Table1[[#This Row],[Player Level]]^(0.98 * (1 + N$2/1000)))*0.05</f>
        <v>4.7251392557407312</v>
      </c>
      <c r="G69" s="8">
        <f>(Table1[[#This Row],[Player Level]]-20)^0.1</f>
        <v>1.4727333575346888</v>
      </c>
      <c r="H69" s="8">
        <f>0.9 - (Table1[[#This Row],[Player Level]]^(0.4*(1+M$2/1000)))*0.1</f>
        <v>0.25981731798893393</v>
      </c>
      <c r="I69" s="10">
        <v>16</v>
      </c>
      <c r="J69" s="52">
        <f>Table1[[#This Row],[Bullet Damage Bonus]]*Table1[[#This Row],[Attack Speed Period]]*Table1[[#This Row],[Fire Points]]</f>
        <v>6.1222660970800087</v>
      </c>
      <c r="K69" s="2" t="s">
        <v>94</v>
      </c>
      <c r="R69" s="66">
        <f>5 +  4 *Table1[[#This Row],[Player Level]]^1.22</f>
        <v>693.2098193567623</v>
      </c>
    </row>
    <row r="70" spans="1:18" ht="17" thickBot="1" x14ac:dyDescent="0.3">
      <c r="A70" s="20">
        <v>69</v>
      </c>
      <c r="B70" s="17">
        <f>70 + 30 * Table1[[#This Row],[Player Level]]^(1.5 * (1 + O$2/1000))</f>
        <v>32520.56437905255</v>
      </c>
      <c r="C70" s="4">
        <f>SQRT( Table1[[#This Row],[Player Level]])^(0.15* (1 + P$2/1000)) - 1</f>
        <v>0.41809409950253884</v>
      </c>
      <c r="D70" s="4">
        <f>2.5 + (Table1[[#This Row],[Player Level]]^(0.099* (1 + Q$2/1000)))</f>
        <v>4.0858082247642757</v>
      </c>
      <c r="E70" s="4">
        <v>0.78</v>
      </c>
      <c r="F70" s="8">
        <f>(Table1[[#This Row],[Player Level]]^(0.98 * (1 + N$2/1000)))*0.05</f>
        <v>4.8000893791745876</v>
      </c>
      <c r="G70" s="8">
        <f>(Table1[[#This Row],[Player Level]]-20)^0.1</f>
        <v>1.475773161594552</v>
      </c>
      <c r="H70" s="8">
        <f>0.9 - (Table1[[#This Row],[Player Level]]^(0.4*(1+M$2/1000)))*0.1</f>
        <v>0.25569188700947121</v>
      </c>
      <c r="I70" s="10">
        <v>16</v>
      </c>
      <c r="J70" s="52">
        <f>Table1[[#This Row],[Bullet Damage Bonus]]*Table1[[#This Row],[Attack Speed Period]]*Table1[[#This Row],[Fire Points]]</f>
        <v>6.0374915917767087</v>
      </c>
      <c r="K70" s="2" t="s">
        <v>94</v>
      </c>
      <c r="R70" s="66">
        <f>5 +  4 *Table1[[#This Row],[Player Level]]^1.22</f>
        <v>705.57701086437726</v>
      </c>
    </row>
    <row r="71" spans="1:18" ht="17" thickBot="1" x14ac:dyDescent="0.3">
      <c r="A71" s="20">
        <v>70</v>
      </c>
      <c r="B71" s="17">
        <f>70 + 30 * Table1[[#This Row],[Player Level]]^(1.5 * (1 + O$2/1000))</f>
        <v>33300.205019595945</v>
      </c>
      <c r="C71" s="4">
        <f>SQRT( Table1[[#This Row],[Player Level]])^(0.15* (1 + P$2/1000)) - 1</f>
        <v>0.41977847719617656</v>
      </c>
      <c r="D71" s="4">
        <f>2.5 + (Table1[[#This Row],[Player Level]]^(0.099* (1 + Q$2/1000)))</f>
        <v>4.0882950286291031</v>
      </c>
      <c r="E71" s="4">
        <v>0.78</v>
      </c>
      <c r="F71" s="8">
        <f>(Table1[[#This Row],[Player Level]]^(0.98 * (1 + N$2/1000)))*0.05</f>
        <v>4.8751242795954823</v>
      </c>
      <c r="G71" s="8">
        <f>(Table1[[#This Row],[Player Level]]-20)^0.1</f>
        <v>1.4787576366283137</v>
      </c>
      <c r="H71" s="8">
        <f>0.9 - (Table1[[#This Row],[Player Level]]^(0.4*(1+M$2/1000)))*0.1</f>
        <v>0.25159980377578794</v>
      </c>
      <c r="I71" s="10">
        <v>16</v>
      </c>
      <c r="J71" s="52">
        <f>Table1[[#This Row],[Bullet Damage Bonus]]*Table1[[#This Row],[Attack Speed Period]]*Table1[[#This Row],[Fire Points]]</f>
        <v>5.9528820993221068</v>
      </c>
      <c r="K71" s="2" t="s">
        <v>94</v>
      </c>
      <c r="R71" s="66">
        <f>5 +  4 *Table1[[#This Row],[Player Level]]^1.22</f>
        <v>717.98369815850799</v>
      </c>
    </row>
    <row r="72" spans="1:18" ht="17" thickBot="1" x14ac:dyDescent="0.3">
      <c r="A72" s="20">
        <v>71</v>
      </c>
      <c r="B72" s="17">
        <f>70 + 30 * Table1[[#This Row],[Player Level]]^(1.5 * (1 + O$2/1000))</f>
        <v>34087.119064483573</v>
      </c>
      <c r="C72" s="4">
        <f>SQRT( Table1[[#This Row],[Player Level]])^(0.15* (1 + P$2/1000)) - 1</f>
        <v>0.42144092048509529</v>
      </c>
      <c r="D72" s="4">
        <f>2.5 + (Table1[[#This Row],[Player Level]]^(0.099* (1 + Q$2/1000)))</f>
        <v>4.0907503745883185</v>
      </c>
      <c r="E72" s="4">
        <v>0.78</v>
      </c>
      <c r="F72" s="8">
        <f>(Table1[[#This Row],[Player Level]]^(0.98 * (1 + N$2/1000)))*0.05</f>
        <v>4.9502428396704259</v>
      </c>
      <c r="G72" s="8">
        <f>(Table1[[#This Row],[Player Level]]-20)^0.1</f>
        <v>1.4816888666071195</v>
      </c>
      <c r="H72" s="8">
        <f>0.9 - (Table1[[#This Row],[Player Level]]^(0.4*(1+M$2/1000)))*0.1</f>
        <v>0.24754032802385606</v>
      </c>
      <c r="I72" s="10">
        <v>16</v>
      </c>
      <c r="J72" s="52">
        <f>Table1[[#This Row],[Bullet Damage Bonus]]*Table1[[#This Row],[Attack Speed Period]]*Table1[[#This Row],[Fire Points]]</f>
        <v>5.8684439691075498</v>
      </c>
      <c r="K72" s="2" t="s">
        <v>94</v>
      </c>
      <c r="R72" s="66">
        <f>5 +  4 *Table1[[#This Row],[Player Level]]^1.22</f>
        <v>730.42944042069223</v>
      </c>
    </row>
    <row r="73" spans="1:18" ht="17" thickBot="1" x14ac:dyDescent="0.3">
      <c r="A73" s="20">
        <v>72</v>
      </c>
      <c r="B73" s="17">
        <f>70 + 30 * Table1[[#This Row],[Player Level]]^(1.5 * (1 + O$2/1000))</f>
        <v>34881.270491870979</v>
      </c>
      <c r="C73" s="4">
        <f>SQRT( Table1[[#This Row],[Player Level]])^(0.15* (1 + P$2/1000)) - 1</f>
        <v>0.42308201798046818</v>
      </c>
      <c r="D73" s="4">
        <f>2.5 + (Table1[[#This Row],[Player Level]]^(0.099* (1 + Q$2/1000)))</f>
        <v>4.0931750953488075</v>
      </c>
      <c r="E73" s="4">
        <v>0.78</v>
      </c>
      <c r="F73" s="8">
        <f>(Table1[[#This Row],[Player Level]]^(0.98 * (1 + N$2/1000)))*0.05</f>
        <v>5.0254439723328161</v>
      </c>
      <c r="G73" s="8">
        <f>(Table1[[#This Row],[Player Level]]-20)^0.1</f>
        <v>1.4845688180219065</v>
      </c>
      <c r="H73" s="8">
        <f>0.9 - (Table1[[#This Row],[Player Level]]^(0.4*(1+M$2/1000)))*0.1</f>
        <v>0.24351274607828632</v>
      </c>
      <c r="I73" s="10">
        <v>16</v>
      </c>
      <c r="J73" s="52">
        <f>Table1[[#This Row],[Bullet Damage Bonus]]*Table1[[#This Row],[Attack Speed Period]]*Table1[[#This Row],[Fire Points]]</f>
        <v>5.784182873899363</v>
      </c>
      <c r="K73" s="2" t="s">
        <v>94</v>
      </c>
      <c r="R73" s="66">
        <f>5 +  4 *Table1[[#This Row],[Player Level]]^1.22</f>
        <v>742.91380790226833</v>
      </c>
    </row>
    <row r="74" spans="1:18" ht="17" thickBot="1" x14ac:dyDescent="0.3">
      <c r="A74" s="20">
        <v>73</v>
      </c>
      <c r="B74" s="17">
        <f>70 + 30 * Table1[[#This Row],[Player Level]]^(1.5 * (1 + O$2/1000))</f>
        <v>35682.623958454918</v>
      </c>
      <c r="C74" s="4">
        <f>SQRT( Table1[[#This Row],[Player Level]])^(0.15* (1 + P$2/1000)) - 1</f>
        <v>0.42470233459182993</v>
      </c>
      <c r="D74" s="4">
        <f>2.5 + (Table1[[#This Row],[Player Level]]^(0.099* (1 + Q$2/1000)))</f>
        <v>4.0955699903841181</v>
      </c>
      <c r="E74" s="4">
        <v>0.78</v>
      </c>
      <c r="F74" s="8">
        <f>(Table1[[#This Row],[Player Level]]^(0.98 * (1 + N$2/1000)))*0.05</f>
        <v>5.1007266195532788</v>
      </c>
      <c r="G74" s="8">
        <f>(Table1[[#This Row],[Player Level]]-20)^0.1</f>
        <v>1.4873993486203081</v>
      </c>
      <c r="H74" s="8">
        <f>0.9 - (Table1[[#This Row],[Player Level]]^(0.4*(1+M$2/1000)))*0.1</f>
        <v>0.2395163695426209</v>
      </c>
      <c r="I74" s="10">
        <v>16</v>
      </c>
      <c r="J74" s="52">
        <f>Table1[[#This Row],[Bullet Damage Bonus]]*Table1[[#This Row],[Attack Speed Period]]*Table1[[#This Row],[Fire Points]]</f>
        <v>5.7001038726655251</v>
      </c>
      <c r="K74" s="2" t="s">
        <v>94</v>
      </c>
      <c r="R74" s="66">
        <f>5 +  4 *Table1[[#This Row],[Player Level]]^1.22</f>
        <v>755.43638149624564</v>
      </c>
    </row>
    <row r="75" spans="1:18" ht="17" thickBot="1" x14ac:dyDescent="0.3">
      <c r="A75" s="20">
        <v>74</v>
      </c>
      <c r="B75" s="17">
        <f>70 + 30 * Table1[[#This Row],[Player Level]]^(1.5 * (1 + O$2/1000))</f>
        <v>36491.144777529415</v>
      </c>
      <c r="C75" s="4">
        <f>SQRT( Table1[[#This Row],[Player Level]])^(0.15* (1 + P$2/1000)) - 1</f>
        <v>0.42630241279117431</v>
      </c>
      <c r="D75" s="4">
        <f>2.5 + (Table1[[#This Row],[Player Level]]^(0.099* (1 + Q$2/1000)))</f>
        <v>4.0979358276952969</v>
      </c>
      <c r="E75" s="4">
        <v>0.78</v>
      </c>
      <c r="F75" s="8">
        <f>(Table1[[#This Row],[Player Level]]^(0.98 * (1 + N$2/1000)))*0.05</f>
        <v>5.1760897511766393</v>
      </c>
      <c r="G75" s="8">
        <f>(Table1[[#This Row],[Player Level]]-20)^0.1</f>
        <v>1.490182215342446</v>
      </c>
      <c r="H75" s="8">
        <f>0.9 - (Table1[[#This Row],[Player Level]]^(0.4*(1+M$2/1000)))*0.1</f>
        <v>0.23555053407113402</v>
      </c>
      <c r="I75" s="10">
        <v>16</v>
      </c>
      <c r="J75" s="52">
        <f>Table1[[#This Row],[Bullet Damage Bonus]]*Table1[[#This Row],[Attack Speed Period]]*Table1[[#This Row],[Fire Points]]</f>
        <v>5.6162114669955008</v>
      </c>
      <c r="K75" s="2" t="s">
        <v>94</v>
      </c>
      <c r="R75" s="66">
        <f>5 +  4 *Table1[[#This Row],[Player Level]]^1.22</f>
        <v>767.99675233138134</v>
      </c>
    </row>
    <row r="76" spans="1:18" ht="17" thickBot="1" x14ac:dyDescent="0.3">
      <c r="A76" s="20">
        <v>75</v>
      </c>
      <c r="B76" s="17">
        <f>70 + 30 * Table1[[#This Row],[Player Level]]^(1.5 * (1 + O$2/1000))</f>
        <v>37306.798898039</v>
      </c>
      <c r="C76" s="4">
        <f>SQRT( Table1[[#This Row],[Player Level]])^(0.15* (1 + P$2/1000)) - 1</f>
        <v>0.42788277379355821</v>
      </c>
      <c r="D76" s="4">
        <f>2.5 + (Table1[[#This Row],[Player Level]]^(0.099* (1 + Q$2/1000)))</f>
        <v>4.1002733454560243</v>
      </c>
      <c r="E76" s="4">
        <v>0.78</v>
      </c>
      <c r="F76" s="8">
        <f>(Table1[[#This Row],[Player Level]]^(0.98 * (1 + N$2/1000)))*0.05</f>
        <v>5.2515323638205169</v>
      </c>
      <c r="G76" s="8">
        <f>(Table1[[#This Row],[Player Level]]-20)^0.1</f>
        <v>1.4929190815424387</v>
      </c>
      <c r="H76" s="8">
        <f>0.9 - (Table1[[#This Row],[Player Level]]^(0.4*(1+M$2/1000)))*0.1</f>
        <v>0.23161459821604202</v>
      </c>
      <c r="I76" s="10">
        <v>16</v>
      </c>
      <c r="J76" s="52">
        <f>Table1[[#This Row],[Bullet Damage Bonus]]*Table1[[#This Row],[Attack Speed Period]]*Table1[[#This Row],[Fire Points]]</f>
        <v>5.5325096518482306</v>
      </c>
      <c r="K76" s="2" t="s">
        <v>93</v>
      </c>
      <c r="R76" s="66">
        <f>5 +  4 *Table1[[#This Row],[Player Level]]^1.22</f>
        <v>780.59452138702068</v>
      </c>
    </row>
    <row r="77" spans="1:18" ht="17" thickBot="1" x14ac:dyDescent="0.3">
      <c r="A77" s="20">
        <v>76</v>
      </c>
      <c r="B77" s="17">
        <f>70 + 30 * Table1[[#This Row],[Player Level]]^(1.5 * (1 + O$2/1000))</f>
        <v>38129.552884572928</v>
      </c>
      <c r="C77" s="4">
        <f>SQRT( Table1[[#This Row],[Player Level]])^(0.15* (1 + P$2/1000)) - 1</f>
        <v>0.4294439186607597</v>
      </c>
      <c r="D77" s="4">
        <f>2.5 + (Table1[[#This Row],[Player Level]]^(0.099* (1 + Q$2/1000)))</f>
        <v>4.1025832535510824</v>
      </c>
      <c r="E77" s="4">
        <v>0.78</v>
      </c>
      <c r="F77" s="8">
        <f>(Table1[[#This Row],[Player Level]]^(0.98 * (1 + N$2/1000)))*0.05</f>
        <v>5.3270534798316298</v>
      </c>
      <c r="G77" s="8">
        <f>(Table1[[#This Row],[Player Level]]-20)^0.1</f>
        <v>1.4956115235716425</v>
      </c>
      <c r="H77" s="8">
        <f>0.9 - (Table1[[#This Row],[Player Level]]^(0.4*(1+M$2/1000)))*0.1</f>
        <v>0.22770794234454772</v>
      </c>
      <c r="I77" s="10">
        <v>16</v>
      </c>
      <c r="J77" s="52">
        <f>Table1[[#This Row],[Bullet Damage Bonus]]*Table1[[#This Row],[Attack Speed Period]]*Table1[[#This Row],[Fire Points]]</f>
        <v>5.4490019612686842</v>
      </c>
      <c r="K77" s="2" t="s">
        <v>94</v>
      </c>
      <c r="R77" s="66">
        <f>5 +  4 *Table1[[#This Row],[Player Level]]^1.22</f>
        <v>793.22929912739414</v>
      </c>
    </row>
    <row r="78" spans="1:18" ht="17" thickBot="1" x14ac:dyDescent="0.3">
      <c r="A78" s="20">
        <v>77</v>
      </c>
      <c r="B78" s="17">
        <f>70 + 30 * Table1[[#This Row],[Player Level]]^(1.5 * (1 + O$2/1000))</f>
        <v>38959.373898243881</v>
      </c>
      <c r="C78" s="4">
        <f>SQRT( Table1[[#This Row],[Player Level]])^(0.15* (1 + P$2/1000)) - 1</f>
        <v>0.4309863293339482</v>
      </c>
      <c r="D78" s="4">
        <f>2.5 + (Table1[[#This Row],[Player Level]]^(0.099* (1 + Q$2/1000)))</f>
        <v>4.1048662350163836</v>
      </c>
      <c r="E78" s="4">
        <v>0.78</v>
      </c>
      <c r="F78" s="8">
        <f>(Table1[[#This Row],[Player Level]]^(0.98 * (1 + N$2/1000)))*0.05</f>
        <v>5.4026521462958952</v>
      </c>
      <c r="G78" s="8">
        <f>(Table1[[#This Row],[Player Level]]-20)^0.1</f>
        <v>1.4982610367903493</v>
      </c>
      <c r="H78" s="8">
        <f>0.9 - (Table1[[#This Row],[Player Level]]^(0.4*(1+M$2/1000)))*0.1</f>
        <v>0.22382996762063578</v>
      </c>
      <c r="I78" s="10">
        <v>16</v>
      </c>
      <c r="J78" s="52">
        <f>Table1[[#This Row],[Bullet Damage Bonus]]*Table1[[#This Row],[Attack Speed Period]]*Table1[[#This Row],[Fire Points]]</f>
        <v>5.3656915096327049</v>
      </c>
      <c r="K78" s="2" t="s">
        <v>94</v>
      </c>
      <c r="R78" s="66">
        <f>5 +  4 *Table1[[#This Row],[Player Level]]^1.22</f>
        <v>805.90070515411549</v>
      </c>
    </row>
    <row r="79" spans="1:18" ht="17" thickBot="1" x14ac:dyDescent="0.3">
      <c r="A79" s="20">
        <v>78</v>
      </c>
      <c r="B79" s="17">
        <f>70 + 30 * Table1[[#This Row],[Player Level]]^(1.5 * (1 + O$2/1000))</f>
        <v>39796.22967840331</v>
      </c>
      <c r="C79" s="4">
        <f>SQRT( Table1[[#This Row],[Player Level]])^(0.15* (1 + P$2/1000)) - 1</f>
        <v>0.43251046960078821</v>
      </c>
      <c r="D79" s="4">
        <f>2.5 + (Table1[[#This Row],[Player Level]]^(0.099* (1 + Q$2/1000)))</f>
        <v>4.107122947388044</v>
      </c>
      <c r="E79" s="4">
        <v>0.78</v>
      </c>
      <c r="F79" s="8">
        <f>(Table1[[#This Row],[Player Level]]^(0.98 * (1 + N$2/1000)))*0.05</f>
        <v>5.4783274340990813</v>
      </c>
      <c r="G79" s="8">
        <f>(Table1[[#This Row],[Player Level]]-20)^0.1</f>
        <v>1.5008690410666501</v>
      </c>
      <c r="H79" s="8">
        <f>0.9 - (Table1[[#This Row],[Player Level]]^(0.4*(1+M$2/1000)))*0.1</f>
        <v>0.21998009504695237</v>
      </c>
      <c r="I79" s="10">
        <v>16</v>
      </c>
      <c r="J79" s="52">
        <f>Table1[[#This Row],[Bullet Damage Bonus]]*Table1[[#This Row],[Attack Speed Period]]*Table1[[#This Row],[Fire Points]]</f>
        <v>5.2825810289099193</v>
      </c>
      <c r="K79" s="2" t="s">
        <v>94</v>
      </c>
      <c r="R79" s="66">
        <f>5 +  4 *Table1[[#This Row],[Player Level]]^1.22</f>
        <v>818.60836787578251</v>
      </c>
    </row>
    <row r="80" spans="1:18" ht="17" thickBot="1" x14ac:dyDescent="0.3">
      <c r="A80" s="20">
        <v>79</v>
      </c>
      <c r="B80" s="17">
        <f>70 + 30 * Table1[[#This Row],[Player Level]]^(1.5 * (1 + O$2/1000))</f>
        <v>40640.088525144914</v>
      </c>
      <c r="C80" s="4">
        <f>SQRT( Table1[[#This Row],[Player Level]])^(0.15* (1 + P$2/1000)) - 1</f>
        <v>0.43401678600192373</v>
      </c>
      <c r="D80" s="4">
        <f>2.5 + (Table1[[#This Row],[Player Level]]^(0.099* (1 + Q$2/1000)))</f>
        <v>4.1093540239673318</v>
      </c>
      <c r="E80" s="4">
        <v>0.78</v>
      </c>
      <c r="F80" s="8">
        <f>(Table1[[#This Row],[Player Level]]^(0.98 * (1 + N$2/1000)))*0.05</f>
        <v>5.5540784370346703</v>
      </c>
      <c r="G80" s="8">
        <f>(Table1[[#This Row],[Player Level]]-20)^0.1</f>
        <v>1.5034368858142386</v>
      </c>
      <c r="H80" s="8">
        <f>0.9 - (Table1[[#This Row],[Player Level]]^(0.4*(1+M$2/1000)))*0.1</f>
        <v>0.21615776456250302</v>
      </c>
      <c r="I80" s="10">
        <v>16</v>
      </c>
      <c r="J80" s="52">
        <f>Table1[[#This Row],[Bullet Damage Bonus]]*Table1[[#This Row],[Attack Speed Period]]*Table1[[#This Row],[Fire Points]]</f>
        <v>5.1996729023746706</v>
      </c>
      <c r="K80" s="2" t="s">
        <v>94</v>
      </c>
      <c r="R80" s="66">
        <f>5 +  4 *Table1[[#This Row],[Player Level]]^1.22</f>
        <v>831.35192419360089</v>
      </c>
    </row>
    <row r="81" spans="1:18" ht="17" thickBot="1" x14ac:dyDescent="0.3">
      <c r="A81" s="20">
        <v>80</v>
      </c>
      <c r="B81" s="17">
        <f>70 + 30 * Table1[[#This Row],[Player Level]]^(1.5 * (1 + O$2/1000))</f>
        <v>41490.919282553376</v>
      </c>
      <c r="C81" s="4">
        <f>SQRT( Table1[[#This Row],[Player Level]])^(0.15* (1 + P$2/1000)) - 1</f>
        <v>0.43550570868135763</v>
      </c>
      <c r="D81" s="4">
        <f>2.5 + (Table1[[#This Row],[Player Level]]^(0.099* (1 + Q$2/1000)))</f>
        <v>4.1115600750077368</v>
      </c>
      <c r="E81" s="4">
        <v>0.78</v>
      </c>
      <c r="F81" s="8">
        <f>(Table1[[#This Row],[Player Level]]^(0.98 * (1 + N$2/1000)))*0.05</f>
        <v>5.6299042709560396</v>
      </c>
      <c r="G81" s="8">
        <f>(Table1[[#This Row],[Player Level]]-20)^0.1</f>
        <v>1.5059658546149226</v>
      </c>
      <c r="H81" s="8">
        <f>0.9 - (Table1[[#This Row],[Player Level]]^(0.4*(1+M$2/1000)))*0.1</f>
        <v>0.21236243419225842</v>
      </c>
      <c r="I81" s="10">
        <v>16</v>
      </c>
      <c r="J81" s="52">
        <f>Table1[[#This Row],[Bullet Damage Bonus]]*Table1[[#This Row],[Attack Speed Period]]*Table1[[#This Row],[Fire Points]]</f>
        <v>5.116969195143195</v>
      </c>
      <c r="K81" s="2" t="s">
        <v>94</v>
      </c>
      <c r="R81" s="66">
        <f>5 +  4 *Table1[[#This Row],[Player Level]]^1.22</f>
        <v>844.13101920208283</v>
      </c>
    </row>
    <row r="82" spans="1:18" ht="17" thickBot="1" x14ac:dyDescent="0.3">
      <c r="A82" s="20">
        <v>81</v>
      </c>
      <c r="B82" s="17">
        <f>70 + 30 * Table1[[#This Row],[Player Level]]^(1.5 * (1 + O$2/1000))</f>
        <v>42348.691322657694</v>
      </c>
      <c r="C82" s="4">
        <f>SQRT( Table1[[#This Row],[Player Level]])^(0.15* (1 + P$2/1000)) - 1</f>
        <v>0.43697765218485163</v>
      </c>
      <c r="D82" s="4">
        <f>2.5 + (Table1[[#This Row],[Player Level]]^(0.099* (1 + Q$2/1000)))</f>
        <v>4.1137416888298546</v>
      </c>
      <c r="E82" s="4">
        <v>0.78</v>
      </c>
      <c r="F82" s="8">
        <f>(Table1[[#This Row],[Player Level]]^(0.98 * (1 + N$2/1000)))*0.05</f>
        <v>5.705804072970265</v>
      </c>
      <c r="G82" s="8">
        <f>(Table1[[#This Row],[Player Level]]-20)^0.1</f>
        <v>1.5084571694663824</v>
      </c>
      <c r="H82" s="8">
        <f>0.9 - (Table1[[#This Row],[Player Level]]^(0.4*(1+M$2/1000)))*0.1</f>
        <v>0.20859357924506361</v>
      </c>
      <c r="I82" s="10">
        <v>16</v>
      </c>
      <c r="J82" s="52">
        <f>Table1[[#This Row],[Bullet Damage Bonus]]*Table1[[#This Row],[Attack Speed Period]]*Table1[[#This Row],[Fire Points]]</f>
        <v>5.0344716818699231</v>
      </c>
      <c r="K82" s="2" t="s">
        <v>94</v>
      </c>
      <c r="R82" s="66">
        <f>5 +  4 *Table1[[#This Row],[Player Level]]^1.22</f>
        <v>856.94530590390718</v>
      </c>
    </row>
    <row r="83" spans="1:18" ht="17" thickBot="1" x14ac:dyDescent="0.3">
      <c r="A83" s="20">
        <v>82</v>
      </c>
      <c r="B83" s="17">
        <f>70 + 30 * Table1[[#This Row],[Player Level]]^(1.5 * (1 + O$2/1000))</f>
        <v>43213.374530050489</v>
      </c>
      <c r="C83" s="4">
        <f>SQRT( Table1[[#This Row],[Player Level]])^(0.15* (1 + P$2/1000)) - 1</f>
        <v>0.43843301621012754</v>
      </c>
      <c r="D83" s="4">
        <f>2.5 + (Table1[[#This Row],[Player Level]]^(0.099* (1 + Q$2/1000)))</f>
        <v>4.1158994328693117</v>
      </c>
      <c r="E83" s="4">
        <v>0.78</v>
      </c>
      <c r="F83" s="8">
        <f>(Table1[[#This Row],[Player Level]]^(0.98 * (1 + N$2/1000)))*0.05</f>
        <v>5.7817770006709406</v>
      </c>
      <c r="G83" s="8">
        <f>(Table1[[#This Row],[Player Level]]-20)^0.1</f>
        <v>1.5109119946911631</v>
      </c>
      <c r="H83" s="8">
        <f>0.9 - (Table1[[#This Row],[Player Level]]^(0.4*(1+M$2/1000)))*0.1</f>
        <v>0.20485069155655722</v>
      </c>
      <c r="I83" s="10">
        <v>16</v>
      </c>
      <c r="J83" s="52">
        <f>Table1[[#This Row],[Bullet Damage Bonus]]*Table1[[#This Row],[Attack Speed Period]]*Table1[[#This Row],[Fire Points]]</f>
        <v>4.952181871897313</v>
      </c>
      <c r="K83" s="2" t="s">
        <v>94</v>
      </c>
      <c r="R83" s="66">
        <f>5 +  4 *Table1[[#This Row],[Player Level]]^1.22</f>
        <v>869.79444493809785</v>
      </c>
    </row>
    <row r="84" spans="1:18" ht="17" thickBot="1" x14ac:dyDescent="0.3">
      <c r="A84" s="20">
        <v>83</v>
      </c>
      <c r="B84" s="17">
        <f>70 + 30 * Table1[[#This Row],[Player Level]]^(1.5 * (1 + O$2/1000))</f>
        <v>44084.939287138972</v>
      </c>
      <c r="C84" s="4">
        <f>SQRT( Table1[[#This Row],[Player Level]])^(0.15* (1 + P$2/1000)) - 1</f>
        <v>0.43987218631232206</v>
      </c>
      <c r="D84" s="4">
        <f>2.5 + (Table1[[#This Row],[Player Level]]^(0.099* (1 + Q$2/1000)))</f>
        <v>4.1180338546625279</v>
      </c>
      <c r="E84" s="4">
        <v>0.78</v>
      </c>
      <c r="F84" s="8">
        <f>(Table1[[#This Row],[Player Level]]^(0.98 * (1 + N$2/1000)))*0.05</f>
        <v>5.8578222314077504</v>
      </c>
      <c r="G84" s="8">
        <f>(Table1[[#This Row],[Player Level]]-20)^0.1</f>
        <v>1.5133314405389133</v>
      </c>
      <c r="H84" s="8">
        <f>0.9 - (Table1[[#This Row],[Player Level]]^(0.4*(1+M$2/1000)))*0.1</f>
        <v>0.20113327877404585</v>
      </c>
      <c r="I84" s="10">
        <v>16</v>
      </c>
      <c r="J84" s="52">
        <f>Table1[[#This Row],[Bullet Damage Bonus]]*Table1[[#This Row],[Attack Speed Period]]*Table1[[#This Row],[Fire Points]]</f>
        <v>4.8701010321190665</v>
      </c>
      <c r="K84" s="2" t="s">
        <v>94</v>
      </c>
      <c r="R84" s="66">
        <f>5 +  4 *Table1[[#This Row],[Player Level]]^1.22</f>
        <v>882.67810432076772</v>
      </c>
    </row>
    <row r="85" spans="1:18" ht="17" thickBot="1" x14ac:dyDescent="0.3">
      <c r="A85" s="20">
        <v>84</v>
      </c>
      <c r="B85" s="17">
        <f>70 + 30 * Table1[[#This Row],[Player Level]]^(1.5 * (1 + O$2/1000))</f>
        <v>44963.356459992807</v>
      </c>
      <c r="C85" s="4">
        <f>SQRT( Table1[[#This Row],[Player Level]])^(0.15* (1 + P$2/1000)) - 1</f>
        <v>0.44129553456787529</v>
      </c>
      <c r="D85" s="4">
        <f>2.5 + (Table1[[#This Row],[Player Level]]^(0.099* (1 + Q$2/1000)))</f>
        <v>4.1201454827746753</v>
      </c>
      <c r="E85" s="4">
        <v>0.78</v>
      </c>
      <c r="F85" s="8">
        <f>(Table1[[#This Row],[Player Level]]^(0.98 * (1 + N$2/1000)))*0.05</f>
        <v>5.9339389615905445</v>
      </c>
      <c r="G85" s="8">
        <f>(Table1[[#This Row],[Player Level]]-20)^0.1</f>
        <v>1.515716566510398</v>
      </c>
      <c r="H85" s="8">
        <f>0.9 - (Table1[[#This Row],[Player Level]]^(0.4*(1+M$2/1000)))*0.1</f>
        <v>0.19744086368054525</v>
      </c>
      <c r="I85" s="10">
        <v>16</v>
      </c>
      <c r="J85" s="52">
        <f>Table1[[#This Row],[Bullet Damage Bonus]]*Table1[[#This Row],[Attack Speed Period]]*Table1[[#This Row],[Fire Points]]</f>
        <v>4.7882302077875778</v>
      </c>
      <c r="K85" s="2" t="s">
        <v>94</v>
      </c>
      <c r="R85" s="66">
        <f>5 +  4 *Table1[[#This Row],[Player Level]]^1.22</f>
        <v>895.59595919766582</v>
      </c>
    </row>
    <row r="86" spans="1:18" ht="17" thickBot="1" x14ac:dyDescent="0.3">
      <c r="A86" s="20">
        <v>85</v>
      </c>
      <c r="B86" s="17">
        <f>70 + 30 * Table1[[#This Row],[Player Level]]^(1.5 * (1 + O$2/1000))</f>
        <v>45848.597384759567</v>
      </c>
      <c r="C86" s="4">
        <f>SQRT( Table1[[#This Row],[Player Level]])^(0.15* (1 + P$2/1000)) - 1</f>
        <v>0.44270342019976017</v>
      </c>
      <c r="D86" s="4">
        <f>2.5 + (Table1[[#This Row],[Player Level]]^(0.099* (1 + Q$2/1000)))</f>
        <v>4.1222348276739051</v>
      </c>
      <c r="E86" s="4">
        <v>0.78</v>
      </c>
      <c r="F86" s="8">
        <f>(Table1[[#This Row],[Player Level]]^(0.98 * (1 + N$2/1000)))*0.05</f>
        <v>6.0101264060259876</v>
      </c>
      <c r="G86" s="8">
        <f>(Table1[[#This Row],[Player Level]]-20)^0.1</f>
        <v>1.5180683844287584</v>
      </c>
      <c r="H86" s="8">
        <f>0.9 - (Table1[[#This Row],[Player Level]]^(0.4*(1+M$2/1000)))*0.1</f>
        <v>0.19377298355539285</v>
      </c>
      <c r="I86" s="10">
        <v>16</v>
      </c>
      <c r="J86" s="52">
        <f>Table1[[#This Row],[Bullet Damage Bonus]]*Table1[[#This Row],[Attack Speed Period]]*Table1[[#This Row],[Fire Points]]</f>
        <v>4.7065702414700095</v>
      </c>
      <c r="K86" s="2" t="s">
        <v>94</v>
      </c>
      <c r="R86" s="66">
        <f>5 +  4 *Table1[[#This Row],[Player Level]]^1.22</f>
        <v>908.54769160790056</v>
      </c>
    </row>
    <row r="87" spans="1:18" ht="17" thickBot="1" x14ac:dyDescent="0.3">
      <c r="A87" s="20">
        <v>86</v>
      </c>
      <c r="B87" s="17">
        <f>70 + 30 * Table1[[#This Row],[Player Level]]^(1.5 * (1 + O$2/1000))</f>
        <v>46740.633854616601</v>
      </c>
      <c r="C87" s="4">
        <f>SQRT( Table1[[#This Row],[Player Level]])^(0.15* (1 + P$2/1000)) - 1</f>
        <v>0.44409619016673285</v>
      </c>
      <c r="D87" s="4">
        <f>2.5 + (Table1[[#This Row],[Player Level]]^(0.099* (1 + Q$2/1000)))</f>
        <v>4.1243023825555145</v>
      </c>
      <c r="E87" s="4">
        <v>0.78</v>
      </c>
      <c r="F87" s="8">
        <f>(Table1[[#This Row],[Player Level]]^(0.98 * (1 + N$2/1000)))*0.05</f>
        <v>6.0863837972847286</v>
      </c>
      <c r="G87" s="8">
        <f>(Table1[[#This Row],[Player Level]]-20)^0.1</f>
        <v>1.5203878612808079</v>
      </c>
      <c r="H87" s="8">
        <f>0.9 - (Table1[[#This Row],[Player Level]]^(0.4*(1+M$2/1000)))*0.1</f>
        <v>0.19012918956905744</v>
      </c>
      <c r="I87" s="10">
        <v>16</v>
      </c>
      <c r="J87" s="52">
        <f>Table1[[#This Row],[Bullet Damage Bonus]]*Table1[[#This Row],[Attack Speed Period]]*Table1[[#This Row],[Fire Points]]</f>
        <v>4.6251217903352408</v>
      </c>
      <c r="K87" s="2" t="s">
        <v>94</v>
      </c>
      <c r="R87" s="66">
        <f>5 +  4 *Table1[[#This Row],[Player Level]]^1.22</f>
        <v>921.53299025815727</v>
      </c>
    </row>
    <row r="88" spans="1:18" ht="17" thickBot="1" x14ac:dyDescent="0.3">
      <c r="A88" s="20">
        <v>87</v>
      </c>
      <c r="B88" s="17">
        <f>70 + 30 * Table1[[#This Row],[Player Level]]^(1.5 * (1 + O$2/1000))</f>
        <v>47639.438107234528</v>
      </c>
      <c r="C88" s="4">
        <f>SQRT( Table1[[#This Row],[Player Level]])^(0.15* (1 + P$2/1000)) - 1</f>
        <v>0.44547417971906644</v>
      </c>
      <c r="D88" s="4">
        <f>2.5 + (Table1[[#This Row],[Player Level]]^(0.099* (1 + Q$2/1000)))</f>
        <v>4.1263486241194833</v>
      </c>
      <c r="E88" s="4">
        <v>0.78</v>
      </c>
      <c r="F88" s="8">
        <f>(Table1[[#This Row],[Player Level]]^(0.98 * (1 + N$2/1000)))*0.05</f>
        <v>6.1627103850975633</v>
      </c>
      <c r="G88" s="8">
        <f>(Table1[[#This Row],[Player Level]]-20)^0.1</f>
        <v>1.522675921848786</v>
      </c>
      <c r="H88" s="8">
        <f>0.9 - (Table1[[#This Row],[Player Level]]^(0.4*(1+M$2/1000)))*0.1</f>
        <v>0.18650904620993114</v>
      </c>
      <c r="I88" s="10">
        <v>16</v>
      </c>
      <c r="J88" s="52">
        <f>Table1[[#This Row],[Bullet Damage Bonus]]*Table1[[#This Row],[Attack Speed Period]]*Table1[[#This Row],[Fire Points]]</f>
        <v>4.5438853419335157</v>
      </c>
      <c r="K88" s="2" t="s">
        <v>94</v>
      </c>
      <c r="R88" s="66">
        <f>5 +  4 *Table1[[#This Row],[Player Level]]^1.22</f>
        <v>934.55155030688036</v>
      </c>
    </row>
    <row r="89" spans="1:18" ht="17" thickBot="1" x14ac:dyDescent="0.3">
      <c r="A89" s="20">
        <v>88</v>
      </c>
      <c r="B89" s="17">
        <f>70 + 30 * Table1[[#This Row],[Player Level]]^(1.5 * (1 + O$2/1000))</f>
        <v>48544.982812723749</v>
      </c>
      <c r="C89" s="4">
        <f>SQRT( Table1[[#This Row],[Player Level]])^(0.15* (1 + P$2/1000)) - 1</f>
        <v>0.44683771292303365</v>
      </c>
      <c r="D89" s="4">
        <f>2.5 + (Table1[[#This Row],[Player Level]]^(0.099* (1 + Q$2/1000)))</f>
        <v>4.1283740133045193</v>
      </c>
      <c r="E89" s="4">
        <v>0.78</v>
      </c>
      <c r="F89" s="8">
        <f>(Table1[[#This Row],[Player Level]]^(0.98 * (1 + N$2/1000)))*0.05</f>
        <v>6.2391054357787379</v>
      </c>
      <c r="G89" s="8">
        <f>(Table1[[#This Row],[Player Level]]-20)^0.1</f>
        <v>1.5249334511509007</v>
      </c>
      <c r="H89" s="8">
        <f>0.9 - (Table1[[#This Row],[Player Level]]^(0.4*(1+M$2/1000)))*0.1</f>
        <v>0.18291213074107671</v>
      </c>
      <c r="I89" s="10">
        <v>16</v>
      </c>
      <c r="J89" s="52">
        <f>Table1[[#This Row],[Bullet Damage Bonus]]*Table1[[#This Row],[Attack Speed Period]]*Table1[[#This Row],[Fire Points]]</f>
        <v>4.4628612286136775</v>
      </c>
      <c r="K89" s="2" t="s">
        <v>94</v>
      </c>
      <c r="R89" s="66">
        <f>5 +  4 *Table1[[#This Row],[Player Level]]^1.22</f>
        <v>947.60307315782529</v>
      </c>
    </row>
    <row r="90" spans="1:18" ht="17" thickBot="1" x14ac:dyDescent="0.3">
      <c r="A90" s="20">
        <v>89</v>
      </c>
      <c r="B90" s="17">
        <f>70 + 30 * Table1[[#This Row],[Player Level]]^(1.5 * (1 + O$2/1000))</f>
        <v>49457.24106204298</v>
      </c>
      <c r="C90" s="4">
        <f>SQRT( Table1[[#This Row],[Player Level]])^(0.15* (1 + P$2/1000)) - 1</f>
        <v>0.44818710315623322</v>
      </c>
      <c r="D90" s="4">
        <f>2.5 + (Table1[[#This Row],[Player Level]]^(0.099* (1 + Q$2/1000)))</f>
        <v>4.1303789959815029</v>
      </c>
      <c r="E90" s="4">
        <v>0.78</v>
      </c>
      <c r="F90" s="8">
        <f>(Table1[[#This Row],[Player Level]]^(0.98 * (1 + N$2/1000)))*0.05</f>
        <v>6.315568231675039</v>
      </c>
      <c r="G90" s="8">
        <f>(Table1[[#This Row],[Player Level]]-20)^0.1</f>
        <v>1.5271612967071428</v>
      </c>
      <c r="H90" s="8">
        <f>0.9 - (Table1[[#This Row],[Player Level]]^(0.4*(1+M$2/1000)))*0.1</f>
        <v>0.17933803268503568</v>
      </c>
      <c r="I90" s="10">
        <v>16</v>
      </c>
      <c r="J90" s="52">
        <f>Table1[[#This Row],[Bullet Damage Bonus]]*Table1[[#This Row],[Attack Speed Period]]*Table1[[#This Row],[Fire Points]]</f>
        <v>4.3820496407069927</v>
      </c>
      <c r="K90" s="2" t="s">
        <v>94</v>
      </c>
      <c r="R90" s="66">
        <f>5 +  4 *Table1[[#This Row],[Player Level]]^1.22</f>
        <v>960.68726626250054</v>
      </c>
    </row>
    <row r="91" spans="1:18" ht="17" thickBot="1" x14ac:dyDescent="0.3">
      <c r="A91" s="20">
        <v>90</v>
      </c>
      <c r="B91" s="17">
        <f>70 + 30 * Table1[[#This Row],[Player Level]]^(1.5 * (1 + O$2/1000))</f>
        <v>50376.186355845137</v>
      </c>
      <c r="C91" s="4">
        <f>SQRT( Table1[[#This Row],[Player Level]])^(0.15* (1 + P$2/1000)) - 1</f>
        <v>0.44952265357568488</v>
      </c>
      <c r="D91" s="4">
        <f>2.5 + (Table1[[#This Row],[Player Level]]^(0.099* (1 + Q$2/1000)))</f>
        <v>4.1323640036090143</v>
      </c>
      <c r="E91" s="4">
        <v>0.78</v>
      </c>
      <c r="F91" s="8">
        <f>(Table1[[#This Row],[Player Level]]^(0.98 * (1 + N$2/1000)))*0.05</f>
        <v>6.3920980706391353</v>
      </c>
      <c r="G91" s="8">
        <f>(Table1[[#This Row],[Player Level]]-20)^0.1</f>
        <v>1.5293602706452201</v>
      </c>
      <c r="H91" s="8">
        <f>0.9 - (Table1[[#This Row],[Player Level]]^(0.4*(1+M$2/1000)))*0.1</f>
        <v>0.17578635333495185</v>
      </c>
      <c r="I91" s="10">
        <v>16</v>
      </c>
      <c r="J91" s="52">
        <f>Table1[[#This Row],[Bullet Damage Bonus]]*Table1[[#This Row],[Attack Speed Period]]*Table1[[#This Row],[Fire Points]]</f>
        <v>4.3014506385932521</v>
      </c>
      <c r="K91" s="2" t="s">
        <v>94</v>
      </c>
      <c r="R91" s="66">
        <f>5 +  4 *Table1[[#This Row],[Player Level]]^1.22</f>
        <v>973.80384293101417</v>
      </c>
    </row>
    <row r="92" spans="1:18" ht="17" thickBot="1" x14ac:dyDescent="0.3">
      <c r="A92" s="20">
        <v>91</v>
      </c>
      <c r="B92" s="17">
        <f>70 + 30 * Table1[[#This Row],[Player Level]]^(1.5 * (1 + O$2/1000))</f>
        <v>51301.792593739701</v>
      </c>
      <c r="C92" s="4">
        <f>SQRT( Table1[[#This Row],[Player Level]])^(0.15* (1 + P$2/1000)) - 1</f>
        <v>0.45084465756047765</v>
      </c>
      <c r="D92" s="4">
        <f>2.5 + (Table1[[#This Row],[Player Level]]^(0.099* (1 + Q$2/1000)))</f>
        <v>4.1343294538534039</v>
      </c>
      <c r="E92" s="4">
        <v>0.78</v>
      </c>
      <c r="F92" s="8">
        <f>(Table1[[#This Row],[Player Level]]^(0.98 * (1 + N$2/1000)))*0.05</f>
        <v>6.4686942655258806</v>
      </c>
      <c r="G92" s="8">
        <f>(Table1[[#This Row],[Player Level]]-20)^0.1</f>
        <v>1.531531151659999</v>
      </c>
      <c r="H92" s="8">
        <f>0.9 - (Table1[[#This Row],[Player Level]]^(0.4*(1+M$2/1000)))*0.1</f>
        <v>0.17225670529039205</v>
      </c>
      <c r="I92" s="10">
        <v>16</v>
      </c>
      <c r="J92" s="52">
        <f>Table1[[#This Row],[Bullet Damage Bonus]]*Table1[[#This Row],[Attack Speed Period]]*Table1[[#This Row],[Fire Points]]</f>
        <v>4.2210641637528186</v>
      </c>
      <c r="K92" s="2" t="s">
        <v>94</v>
      </c>
      <c r="R92" s="66">
        <f>5 +  4 *Table1[[#This Row],[Player Level]]^1.22</f>
        <v>986.95252215086305</v>
      </c>
    </row>
    <row r="93" spans="1:18" ht="17" thickBot="1" x14ac:dyDescent="0.3">
      <c r="A93" s="20">
        <v>92</v>
      </c>
      <c r="B93" s="17">
        <f>70 + 30 * Table1[[#This Row],[Player Level]]^(1.5 * (1 + O$2/1000))</f>
        <v>52234.034063952364</v>
      </c>
      <c r="C93" s="4">
        <f>SQRT( Table1[[#This Row],[Player Level]])^(0.15* (1 + P$2/1000)) - 1</f>
        <v>0.45215339913061481</v>
      </c>
      <c r="D93" s="4">
        <f>2.5 + (Table1[[#This Row],[Player Level]]^(0.099* (1 + Q$2/1000)))</f>
        <v>4.1362757511757033</v>
      </c>
      <c r="E93" s="4">
        <v>0.78</v>
      </c>
      <c r="F93" s="8">
        <f>(Table1[[#This Row],[Player Level]]^(0.98 * (1 + N$2/1000)))*0.05</f>
        <v>6.5453561437103751</v>
      </c>
      <c r="G93" s="8">
        <f>(Table1[[#This Row],[Player Level]]-20)^0.1</f>
        <v>1.5336746868385573</v>
      </c>
      <c r="H93" s="8">
        <f>0.9 - (Table1[[#This Row],[Player Level]]^(0.4*(1+M$2/1000)))*0.1</f>
        <v>0.16874871201635577</v>
      </c>
      <c r="I93" s="10">
        <v>16</v>
      </c>
      <c r="J93" s="52">
        <f>Table1[[#This Row],[Bullet Damage Bonus]]*Table1[[#This Row],[Attack Speed Period]]*Table1[[#This Row],[Fire Points]]</f>
        <v>4.1408900488975098</v>
      </c>
      <c r="K93" s="2" t="s">
        <v>94</v>
      </c>
      <c r="R93" s="66">
        <f>5 +  4 *Table1[[#This Row],[Player Level]]^1.22</f>
        <v>1000.1330284132719</v>
      </c>
    </row>
    <row r="94" spans="1:18" ht="17" thickBot="1" x14ac:dyDescent="0.3">
      <c r="A94" s="20">
        <v>93</v>
      </c>
      <c r="B94" s="17">
        <f>70 + 30 * Table1[[#This Row],[Player Level]]^(1.5 * (1 + O$2/1000))</f>
        <v>53172.885433362244</v>
      </c>
      <c r="C94" s="4">
        <f>SQRT( Table1[[#This Row],[Player Level]])^(0.15* (1 + P$2/1000)) - 1</f>
        <v>0.45344915334358205</v>
      </c>
      <c r="D94" s="4">
        <f>2.5 + (Table1[[#This Row],[Player Level]]^(0.099* (1 + Q$2/1000)))</f>
        <v>4.1382032873874701</v>
      </c>
      <c r="E94" s="4">
        <v>0.78</v>
      </c>
      <c r="F94" s="8">
        <f>(Table1[[#This Row],[Player Level]]^(0.98 * (1 + N$2/1000)))*0.05</f>
        <v>6.6220830466265133</v>
      </c>
      <c r="G94" s="8">
        <f>(Table1[[#This Row],[Player Level]]-20)^0.1</f>
        <v>1.5357915933617867</v>
      </c>
      <c r="H94" s="8">
        <f>0.9 - (Table1[[#This Row],[Player Level]]^(0.4*(1+M$2/1000)))*0.1</f>
        <v>0.16526200742407848</v>
      </c>
      <c r="I94" s="10">
        <v>16</v>
      </c>
      <c r="J94" s="52">
        <f>Table1[[#This Row],[Bullet Damage Bonus]]*Table1[[#This Row],[Attack Speed Period]]*Table1[[#This Row],[Fire Points]]</f>
        <v>4.0609280272638868</v>
      </c>
      <c r="K94" s="2" t="s">
        <v>94</v>
      </c>
      <c r="R94" s="66">
        <f>5 +  4 *Table1[[#This Row],[Player Level]]^1.22</f>
        <v>1013.3450915466709</v>
      </c>
    </row>
    <row r="95" spans="1:18" ht="17" thickBot="1" x14ac:dyDescent="0.3">
      <c r="A95" s="20">
        <v>94</v>
      </c>
      <c r="B95" s="17">
        <f>70 + 30 * Table1[[#This Row],[Player Level]]^(1.5 * (1 + O$2/1000))</f>
        <v>54118.321737899365</v>
      </c>
      <c r="C95" s="4">
        <f>SQRT( Table1[[#This Row],[Player Level]])^(0.15* (1 + P$2/1000)) - 1</f>
        <v>0.454732186670048</v>
      </c>
      <c r="D95" s="4">
        <f>2.5 + (Table1[[#This Row],[Player Level]]^(0.099* (1 + Q$2/1000)))</f>
        <v>4.140112442177549</v>
      </c>
      <c r="E95" s="4">
        <v>0.78</v>
      </c>
      <c r="F95" s="8">
        <f>(Table1[[#This Row],[Player Level]]^(0.98 * (1 + N$2/1000)))*0.05</f>
        <v>6.6988743293250934</v>
      </c>
      <c r="G95" s="8">
        <f>(Table1[[#This Row],[Player Level]]-20)^0.1</f>
        <v>1.5378825600924682</v>
      </c>
      <c r="H95" s="8">
        <f>0.9 - (Table1[[#This Row],[Player Level]]^(0.4*(1+M$2/1000)))*0.1</f>
        <v>0.16179623547232858</v>
      </c>
      <c r="I95" s="10">
        <v>16</v>
      </c>
      <c r="J95" s="52">
        <f>Table1[[#This Row],[Bullet Damage Bonus]]*Table1[[#This Row],[Attack Speed Period]]*Table1[[#This Row],[Fire Points]]</f>
        <v>3.9811777411441356</v>
      </c>
      <c r="K95" s="2" t="s">
        <v>94</v>
      </c>
      <c r="R95" s="66">
        <f>5 +  4 *Table1[[#This Row],[Player Level]]^1.22</f>
        <v>1026.5884465569491</v>
      </c>
    </row>
    <row r="96" spans="1:18" ht="17" thickBot="1" x14ac:dyDescent="0.3">
      <c r="A96" s="20">
        <v>95</v>
      </c>
      <c r="B96" s="17">
        <f>70 + 30 * Table1[[#This Row],[Player Level]]^(1.5 * (1 + O$2/1000))</f>
        <v>55070.318373285671</v>
      </c>
      <c r="C96" s="4">
        <f>SQRT( Table1[[#This Row],[Player Level]])^(0.15* (1 + P$2/1000)) - 1</f>
        <v>0.45600275735000428</v>
      </c>
      <c r="D96" s="4">
        <f>2.5 + (Table1[[#This Row],[Player Level]]^(0.099* (1 + Q$2/1000)))</f>
        <v>4.142003583611543</v>
      </c>
      <c r="E96" s="4">
        <v>0.78</v>
      </c>
      <c r="F96" s="8">
        <f>(Table1[[#This Row],[Player Level]]^(0.98 * (1 + N$2/1000)))*0.05</f>
        <v>6.7757293600503008</v>
      </c>
      <c r="G96" s="8">
        <f>(Table1[[#This Row],[Player Level]]-20)^0.1</f>
        <v>1.5399482490588154</v>
      </c>
      <c r="H96" s="8">
        <f>0.9 - (Table1[[#This Row],[Player Level]]^(0.4*(1+M$2/1000)))*0.1</f>
        <v>0.15835104978799053</v>
      </c>
      <c r="I96" s="10">
        <v>16</v>
      </c>
      <c r="J96" s="52">
        <f>Table1[[#This Row],[Bullet Damage Bonus]]*Table1[[#This Row],[Attack Speed Period]]*Table1[[#This Row],[Fire Points]]</f>
        <v>3.9016387497222613</v>
      </c>
      <c r="K96" s="2" t="s">
        <v>94</v>
      </c>
      <c r="R96" s="66">
        <f>5 +  4 *Table1[[#This Row],[Player Level]]^1.22</f>
        <v>1039.8628334741477</v>
      </c>
    </row>
    <row r="97" spans="1:18" ht="17" thickBot="1" x14ac:dyDescent="0.3">
      <c r="A97" s="20">
        <v>96</v>
      </c>
      <c r="B97" s="17">
        <f>70 + 30 * Table1[[#This Row],[Player Level]]^(1.5 * (1 + O$2/1000))</f>
        <v>56028.851086103547</v>
      </c>
      <c r="C97" s="4">
        <f>SQRT( Table1[[#This Row],[Player Level]])^(0.15* (1 + P$2/1000)) - 1</f>
        <v>0.45726111573055861</v>
      </c>
      <c r="D97" s="4">
        <f>2.5 + (Table1[[#This Row],[Player Level]]^(0.099* (1 + Q$2/1000)))</f>
        <v>4.1438770686056916</v>
      </c>
      <c r="E97" s="4">
        <v>0.78</v>
      </c>
      <c r="F97" s="8">
        <f>(Table1[[#This Row],[Player Level]]^(0.98 * (1 + N$2/1000)))*0.05</f>
        <v>6.8526475198337042</v>
      </c>
      <c r="G97" s="8">
        <f>(Table1[[#This Row],[Player Level]]-20)^0.1</f>
        <v>1.5419892968416637</v>
      </c>
      <c r="H97" s="8">
        <f>0.9 - (Table1[[#This Row],[Player Level]]^(0.4*(1+M$2/1000)))*0.1</f>
        <v>0.15492611330480721</v>
      </c>
      <c r="I97" s="10">
        <v>16</v>
      </c>
      <c r="J97" s="52">
        <f>Table1[[#This Row],[Bullet Damage Bonus]]*Table1[[#This Row],[Attack Speed Period]]*Table1[[#This Row],[Fire Points]]</f>
        <v>3.8223105362766656</v>
      </c>
      <c r="K97" s="2" t="s">
        <v>94</v>
      </c>
      <c r="R97" s="66">
        <f>5 +  4 *Table1[[#This Row],[Player Level]]^1.22</f>
        <v>1053.1679972052491</v>
      </c>
    </row>
    <row r="98" spans="1:18" ht="17" thickBot="1" x14ac:dyDescent="0.3">
      <c r="A98" s="20">
        <v>97</v>
      </c>
      <c r="B98" s="17">
        <f>70 + 30 * Table1[[#This Row],[Player Level]]^(1.5 * (1 + O$2/1000))</f>
        <v>56993.895965177158</v>
      </c>
      <c r="C98" s="4">
        <f>SQRT( Table1[[#This Row],[Player Level]])^(0.15* (1 + P$2/1000)) - 1</f>
        <v>0.45850750458650502</v>
      </c>
      <c r="D98" s="4">
        <f>2.5 + (Table1[[#This Row],[Player Level]]^(0.099* (1 + Q$2/1000)))</f>
        <v>4.1457332433767151</v>
      </c>
      <c r="E98" s="4">
        <v>0.78</v>
      </c>
      <c r="F98" s="8">
        <f>(Table1[[#This Row],[Player Level]]^(0.98 * (1 + N$2/1000)))*0.05</f>
        <v>6.9296282021048787</v>
      </c>
      <c r="G98" s="8">
        <f>(Table1[[#This Row],[Player Level]]-20)^0.1</f>
        <v>1.5440063158727362</v>
      </c>
      <c r="H98" s="8">
        <f>0.9 - (Table1[[#This Row],[Player Level]]^(0.4*(1+M$2/1000)))*0.1</f>
        <v>0.15152109791923363</v>
      </c>
      <c r="I98" s="10">
        <v>16</v>
      </c>
      <c r="J98" s="52">
        <f>Table1[[#This Row],[Bullet Damage Bonus]]*Table1[[#This Row],[Attack Speed Period]]*Table1[[#This Row],[Fire Points]]</f>
        <v>3.7431925148042886</v>
      </c>
      <c r="K98" s="2" t="s">
        <v>94</v>
      </c>
      <c r="R98" s="66">
        <f>5 +  4 *Table1[[#This Row],[Player Level]]^1.22</f>
        <v>1066.5036873927795</v>
      </c>
    </row>
    <row r="99" spans="1:18" ht="17" thickBot="1" x14ac:dyDescent="0.3">
      <c r="A99" s="20">
        <v>98</v>
      </c>
      <c r="B99" s="17">
        <f>70 + 30 * Table1[[#This Row],[Player Level]]^(1.5 * (1 + O$2/1000))</f>
        <v>57965.429433252451</v>
      </c>
      <c r="C99" s="4">
        <f>SQRT( Table1[[#This Row],[Player Level]])^(0.15* (1 + P$2/1000)) - 1</f>
        <v>0.45974215942472041</v>
      </c>
      <c r="D99" s="4">
        <f>2.5 + (Table1[[#This Row],[Player Level]]^(0.099* (1 + Q$2/1000)))</f>
        <v>4.1475724438690778</v>
      </c>
      <c r="E99" s="4">
        <v>0.78</v>
      </c>
      <c r="F99" s="8">
        <f>(Table1[[#This Row],[Player Level]]^(0.98 * (1 + N$2/1000)))*0.05</f>
        <v>7.0066708123177124</v>
      </c>
      <c r="G99" s="8">
        <f>(Table1[[#This Row],[Player Level]]-20)^0.1</f>
        <v>1.5459998956507686</v>
      </c>
      <c r="H99" s="8">
        <f>0.9 - (Table1[[#This Row],[Player Level]]^(0.4*(1+M$2/1000)))*0.1</f>
        <v>0.14813568416242384</v>
      </c>
      <c r="I99" s="10">
        <v>16</v>
      </c>
      <c r="J99" s="52">
        <f>Table1[[#This Row],[Bullet Damage Bonus]]*Table1[[#This Row],[Attack Speed Period]]*Table1[[#This Row],[Fire Points]]</f>
        <v>3.6642840361161997</v>
      </c>
      <c r="K99" s="2" t="s">
        <v>94</v>
      </c>
      <c r="R99" s="66">
        <f>5 +  4 *Table1[[#This Row],[Player Level]]^1.22</f>
        <v>1079.8696582789255</v>
      </c>
    </row>
    <row r="100" spans="1:18" ht="17" thickBot="1" x14ac:dyDescent="0.3">
      <c r="A100" s="20">
        <v>99</v>
      </c>
      <c r="B100" s="17">
        <f>70 + 30 * Table1[[#This Row],[Player Level]]^(1.5 * (1 + O$2/1000))</f>
        <v>58943.428238962602</v>
      </c>
      <c r="C100" s="4">
        <f>SQRT( Table1[[#This Row],[Player Level]])^(0.15* (1 + P$2/1000)) - 1</f>
        <v>0.46096530877335318</v>
      </c>
      <c r="D100" s="4">
        <f>2.5 + (Table1[[#This Row],[Player Level]]^(0.099* (1 + Q$2/1000)))</f>
        <v>4.1493949961610221</v>
      </c>
      <c r="E100" s="4">
        <v>0.78</v>
      </c>
      <c r="F100" s="8">
        <f>(Table1[[#This Row],[Player Level]]^(0.98 * (1 + N$2/1000)))*0.05</f>
        <v>7.0837747675917475</v>
      </c>
      <c r="G100" s="8">
        <f>(Table1[[#This Row],[Player Level]]-20)^0.1</f>
        <v>1.5479706038816661</v>
      </c>
      <c r="H100" s="8">
        <f>0.9 - (Table1[[#This Row],[Player Level]]^(0.4*(1+M$2/1000)))*0.1</f>
        <v>0.1447695608874382</v>
      </c>
      <c r="I100" s="10">
        <v>16</v>
      </c>
      <c r="J100" s="52">
        <f>Table1[[#This Row],[Bullet Damage Bonus]]*Table1[[#This Row],[Attack Speed Period]]*Table1[[#This Row],[Fire Points]]</f>
        <v>3.5855843934497815</v>
      </c>
      <c r="K100" s="2" t="s">
        <v>94</v>
      </c>
      <c r="R100" s="66">
        <f>5 +  4 *Table1[[#This Row],[Player Level]]^1.22</f>
        <v>1093.2656685748909</v>
      </c>
    </row>
    <row r="101" spans="1:18" ht="17" thickBot="1" x14ac:dyDescent="0.3">
      <c r="A101" s="20">
        <v>100</v>
      </c>
      <c r="B101" s="18">
        <f>70 + 30 * Table1[[#This Row],[Player Level]]^(1.5 * (1 + O$2/1000))</f>
        <v>59927.869449066471</v>
      </c>
      <c r="C101" s="12">
        <f>SQRT( Table1[[#This Row],[Player Level]])^(0.15* (1 + P$2/1000)) - 1</f>
        <v>0.46217717445671824</v>
      </c>
      <c r="D101" s="12">
        <f>2.5 + (Table1[[#This Row],[Player Level]]^(0.099* (1 + Q$2/1000)))</f>
        <v>4.151201216850632</v>
      </c>
      <c r="E101" s="12">
        <v>0.78</v>
      </c>
      <c r="F101" s="9">
        <f>(Table1[[#This Row],[Player Level]]^(0.98 * (1 + N$2/1000)))*0.05</f>
        <v>7.160939496367722</v>
      </c>
      <c r="G101" s="9">
        <f>(Table1[[#This Row],[Player Level]]-20)^0.1</f>
        <v>1.549918987548337</v>
      </c>
      <c r="H101" s="9">
        <f>0.9 - (Table1[[#This Row],[Player Level]]^(0.4*(1+M$2/1000)))*0.1</f>
        <v>0.14142242497081592</v>
      </c>
      <c r="I101" s="11">
        <v>16</v>
      </c>
      <c r="J101" s="53">
        <f>Table1[[#This Row],[Bullet Damage Bonus]]*Table1[[#This Row],[Attack Speed Period]]*Table1[[#This Row],[Fire Points]]</f>
        <v>3.5070928276383628</v>
      </c>
      <c r="K101" s="3" t="s">
        <v>93</v>
      </c>
      <c r="R101" s="66">
        <f>5 +  4 *Table1[[#This Row],[Player Level]]^1.22</f>
        <v>1106.6914813352673</v>
      </c>
    </row>
    <row r="102" spans="1:18" x14ac:dyDescent="0.25">
      <c r="R102" s="65">
        <f>SUM(R2:R101)</f>
        <v>50677.498666590785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0AFB-3FE0-4C2C-8EEE-5E124CA4D57E}">
  <dimension ref="A1:P101"/>
  <sheetViews>
    <sheetView workbookViewId="0">
      <selection activeCell="H18" sqref="H18"/>
    </sheetView>
  </sheetViews>
  <sheetFormatPr defaultRowHeight="14.3" x14ac:dyDescent="0.25"/>
  <cols>
    <col min="1" max="1" width="9.5" style="1" customWidth="1"/>
    <col min="2" max="3" width="11.875" style="1" customWidth="1"/>
    <col min="4" max="4" width="14.375" style="1" customWidth="1"/>
    <col min="5" max="5" width="11.875" style="1" customWidth="1"/>
    <col min="6" max="6" width="9" style="1"/>
    <col min="7" max="7" width="23.375" style="1" customWidth="1"/>
    <col min="8" max="8" width="20.5" style="1" customWidth="1"/>
    <col min="9" max="9" width="23.375" style="1" customWidth="1"/>
    <col min="10" max="10" width="17.5" style="1" customWidth="1"/>
    <col min="11" max="11" width="13.25" style="1" customWidth="1"/>
    <col min="12" max="12" width="10.875" style="1" customWidth="1"/>
    <col min="13" max="13" width="14.25" style="1" customWidth="1"/>
    <col min="14" max="14" width="10.875" style="1" customWidth="1"/>
    <col min="15" max="15" width="15.125" style="1" customWidth="1"/>
    <col min="16" max="16" width="49.625" style="1" customWidth="1"/>
    <col min="17" max="16384" width="9" style="1"/>
  </cols>
  <sheetData>
    <row r="1" spans="1:16" ht="61.3" customHeight="1" thickBot="1" x14ac:dyDescent="0.3">
      <c r="A1" s="27" t="s">
        <v>29</v>
      </c>
      <c r="B1" s="13" t="s">
        <v>30</v>
      </c>
      <c r="C1" s="5" t="s">
        <v>32</v>
      </c>
      <c r="D1" s="14" t="s">
        <v>64</v>
      </c>
      <c r="E1" s="15" t="s">
        <v>33</v>
      </c>
      <c r="G1" s="14" t="s">
        <v>34</v>
      </c>
      <c r="H1" s="15" t="s">
        <v>42</v>
      </c>
      <c r="I1" s="15" t="s">
        <v>46</v>
      </c>
      <c r="J1" s="15" t="s">
        <v>43</v>
      </c>
      <c r="K1" s="15" t="s">
        <v>9</v>
      </c>
      <c r="L1" s="15" t="s">
        <v>10</v>
      </c>
      <c r="M1" s="15" t="s">
        <v>11</v>
      </c>
      <c r="N1" s="15" t="s">
        <v>63</v>
      </c>
      <c r="O1" s="15" t="s">
        <v>44</v>
      </c>
      <c r="P1" s="16" t="s">
        <v>47</v>
      </c>
    </row>
    <row r="2" spans="1:16" ht="20.05" customHeight="1" x14ac:dyDescent="0.25">
      <c r="A2" s="35">
        <v>1</v>
      </c>
      <c r="B2" s="28">
        <f>4 + Table4[[#This Row],[Map Level]]^1.05</f>
        <v>5</v>
      </c>
      <c r="C2" s="29">
        <f>0.99  +( Table4[[#This Row],[Map Level]] / 20) ^1.5</f>
        <v>1.001180339887499</v>
      </c>
      <c r="D2" s="31">
        <f>0.9 + Table4[[#This Row],[Map Level]]^1.1 / 10</f>
        <v>1</v>
      </c>
      <c r="E2" s="32">
        <f>0.96 + Table4[[#This Row],[Map Level]]^1.1 / 25</f>
        <v>1</v>
      </c>
      <c r="G2" s="36" t="s">
        <v>35</v>
      </c>
      <c r="H2" s="37">
        <v>100</v>
      </c>
      <c r="I2" s="38">
        <v>1</v>
      </c>
      <c r="J2" s="38">
        <v>0.5</v>
      </c>
      <c r="K2" s="38">
        <v>2.5</v>
      </c>
      <c r="L2" s="38">
        <v>0</v>
      </c>
      <c r="M2" s="38">
        <v>0.8</v>
      </c>
      <c r="N2" s="38">
        <v>0</v>
      </c>
      <c r="O2" s="38">
        <v>0</v>
      </c>
      <c r="P2" s="39" t="s">
        <v>51</v>
      </c>
    </row>
    <row r="3" spans="1:16" ht="20.05" customHeight="1" x14ac:dyDescent="0.25">
      <c r="A3" s="35">
        <v>2</v>
      </c>
      <c r="B3" s="28">
        <f>4 + Table4[[#This Row],[Map Level]]^1.05</f>
        <v>6.0705298476827547</v>
      </c>
      <c r="C3" s="29">
        <f>0.99  +( Table4[[#This Row],[Map Level]] / 20) ^1.5</f>
        <v>1.0216227766016839</v>
      </c>
      <c r="D3" s="29">
        <f>0.9 + Table4[[#This Row],[Map Level]]^1.1 / 10</f>
        <v>1.1143546925072587</v>
      </c>
      <c r="E3" s="33">
        <f>0.96 + Table4[[#This Row],[Map Level]]^1.1 / 25</f>
        <v>1.0457418770029034</v>
      </c>
      <c r="G3" s="40" t="s">
        <v>36</v>
      </c>
      <c r="H3" s="19">
        <v>130</v>
      </c>
      <c r="I3" s="41">
        <v>1.1000000000000001</v>
      </c>
      <c r="J3" s="41">
        <v>0.6</v>
      </c>
      <c r="K3" s="41">
        <v>2</v>
      </c>
      <c r="L3" s="41">
        <v>1</v>
      </c>
      <c r="M3" s="41">
        <v>1</v>
      </c>
      <c r="N3" s="41">
        <v>1.5</v>
      </c>
      <c r="O3" s="41">
        <v>0.5</v>
      </c>
      <c r="P3" s="42" t="s">
        <v>52</v>
      </c>
    </row>
    <row r="4" spans="1:16" ht="20.05" customHeight="1" x14ac:dyDescent="0.25">
      <c r="A4" s="35">
        <v>3</v>
      </c>
      <c r="B4" s="28">
        <f>4 + Table4[[#This Row],[Map Level]]^1.05</f>
        <v>7.1694019256486143</v>
      </c>
      <c r="C4" s="29">
        <f>0.99  +( Table4[[#This Row],[Map Level]] / 20) ^1.5</f>
        <v>1.0480947501931113</v>
      </c>
      <c r="D4" s="29">
        <f>0.9 + Table4[[#This Row],[Map Level]]^1.1 / 10</f>
        <v>1.2348369522101714</v>
      </c>
      <c r="E4" s="33">
        <f>0.96 + Table4[[#This Row],[Map Level]]^1.1 / 25</f>
        <v>1.0939347808840685</v>
      </c>
      <c r="G4" s="40" t="s">
        <v>37</v>
      </c>
      <c r="H4" s="19">
        <v>150</v>
      </c>
      <c r="I4" s="41">
        <v>1.2</v>
      </c>
      <c r="J4" s="41">
        <v>0.7</v>
      </c>
      <c r="K4" s="41">
        <v>1.8</v>
      </c>
      <c r="L4" s="41">
        <v>2</v>
      </c>
      <c r="M4" s="41">
        <v>1.2</v>
      </c>
      <c r="N4" s="41">
        <v>2</v>
      </c>
      <c r="O4" s="41">
        <v>0.3</v>
      </c>
      <c r="P4" s="42" t="s">
        <v>53</v>
      </c>
    </row>
    <row r="5" spans="1:16" ht="20.05" customHeight="1" x14ac:dyDescent="0.25">
      <c r="A5" s="35">
        <v>4</v>
      </c>
      <c r="B5" s="28">
        <f>4 + Table4[[#This Row],[Map Level]]^1.05</f>
        <v>8.2870938501451725</v>
      </c>
      <c r="C5" s="29">
        <f>0.99  +( Table4[[#This Row],[Map Level]] / 20) ^1.5</f>
        <v>1.0794427190999916</v>
      </c>
      <c r="D5" s="29">
        <f>0.9 + Table4[[#This Row],[Map Level]]^1.1 / 10</f>
        <v>1.359479341998814</v>
      </c>
      <c r="E5" s="33">
        <f>0.96 + Table4[[#This Row],[Map Level]]^1.1 / 25</f>
        <v>1.1437917367995256</v>
      </c>
      <c r="G5" s="40" t="s">
        <v>38</v>
      </c>
      <c r="H5" s="19">
        <v>80</v>
      </c>
      <c r="I5" s="41">
        <v>1.2</v>
      </c>
      <c r="J5" s="41">
        <v>0.5</v>
      </c>
      <c r="K5" s="41">
        <v>1.4</v>
      </c>
      <c r="L5" s="41">
        <v>1</v>
      </c>
      <c r="M5" s="41">
        <v>2</v>
      </c>
      <c r="N5" s="41">
        <v>5</v>
      </c>
      <c r="O5" s="41">
        <v>0.1</v>
      </c>
      <c r="P5" s="42" t="s">
        <v>54</v>
      </c>
    </row>
    <row r="6" spans="1:16" ht="20.05" customHeight="1" x14ac:dyDescent="0.25">
      <c r="A6" s="35">
        <v>5</v>
      </c>
      <c r="B6" s="28">
        <f>4 + Table4[[#This Row],[Map Level]]^1.05</f>
        <v>9.4189919336718404</v>
      </c>
      <c r="C6" s="29">
        <f>0.99  +( Table4[[#This Row],[Map Level]] / 20) ^1.5</f>
        <v>1.115</v>
      </c>
      <c r="D6" s="29">
        <f>0.9 + Table4[[#This Row],[Map Level]]^1.1 / 10</f>
        <v>1.4873094715440096</v>
      </c>
      <c r="E6" s="33">
        <f>0.96 + Table4[[#This Row],[Map Level]]^1.1 / 25</f>
        <v>1.1949237886176038</v>
      </c>
      <c r="G6" s="40" t="s">
        <v>39</v>
      </c>
      <c r="H6" s="19">
        <v>100</v>
      </c>
      <c r="I6" s="41">
        <v>1.2</v>
      </c>
      <c r="J6" s="41">
        <v>0.6</v>
      </c>
      <c r="K6" s="41">
        <v>1.7</v>
      </c>
      <c r="L6" s="41">
        <v>1</v>
      </c>
      <c r="M6" s="41">
        <v>4</v>
      </c>
      <c r="N6" s="41">
        <v>1.5</v>
      </c>
      <c r="O6" s="41">
        <v>0.2</v>
      </c>
      <c r="P6" s="42" t="s">
        <v>53</v>
      </c>
    </row>
    <row r="7" spans="1:16" ht="20.05" customHeight="1" x14ac:dyDescent="0.25">
      <c r="A7" s="35">
        <v>6</v>
      </c>
      <c r="B7" s="28">
        <f>4 + Table4[[#This Row],[Map Level]]^1.05</f>
        <v>10.562341286358656</v>
      </c>
      <c r="C7" s="29">
        <f>0.99  +( Table4[[#This Row],[Map Level]] / 20) ^1.5</f>
        <v>1.1543167672515497</v>
      </c>
      <c r="D7" s="29">
        <f>0.9 + Table4[[#This Row],[Map Level]]^1.1 / 10</f>
        <v>1.6177387193107893</v>
      </c>
      <c r="E7" s="33">
        <f>0.96 + Table4[[#This Row],[Map Level]]^1.1 / 25</f>
        <v>1.2470954877243157</v>
      </c>
      <c r="G7" s="40" t="s">
        <v>65</v>
      </c>
      <c r="H7" s="19">
        <v>150</v>
      </c>
      <c r="I7" s="19">
        <v>1.2</v>
      </c>
      <c r="J7" s="19">
        <v>0.7</v>
      </c>
      <c r="K7" s="19">
        <v>2.1</v>
      </c>
      <c r="L7" s="19">
        <v>1</v>
      </c>
      <c r="M7" s="19">
        <v>2</v>
      </c>
      <c r="N7" s="19">
        <v>2.5</v>
      </c>
      <c r="O7" s="19">
        <v>10</v>
      </c>
      <c r="P7" s="46" t="s">
        <v>66</v>
      </c>
    </row>
    <row r="8" spans="1:16" ht="20.05" customHeight="1" x14ac:dyDescent="0.25">
      <c r="A8" s="35">
        <v>7</v>
      </c>
      <c r="B8" s="28">
        <f>4 + Table4[[#This Row],[Map Level]]^1.05</f>
        <v>11.715302207814952</v>
      </c>
      <c r="C8" s="29">
        <f>0.99  +( Table4[[#This Row],[Map Level]] / 20) ^1.5</f>
        <v>1.1970627924084865</v>
      </c>
      <c r="D8" s="29">
        <f>0.9 + Table4[[#This Row],[Map Level]]^1.1 / 10</f>
        <v>1.750369830827347</v>
      </c>
      <c r="E8" s="33">
        <f>0.96 + Table4[[#This Row],[Map Level]]^1.1 / 25</f>
        <v>1.3001479323309388</v>
      </c>
      <c r="G8" s="40" t="s">
        <v>41</v>
      </c>
      <c r="H8" s="19">
        <v>120</v>
      </c>
      <c r="I8" s="41">
        <v>1.2</v>
      </c>
      <c r="J8" s="41">
        <v>0.4</v>
      </c>
      <c r="K8" s="41">
        <v>2</v>
      </c>
      <c r="L8" s="41">
        <v>1</v>
      </c>
      <c r="M8" s="41">
        <v>1.2</v>
      </c>
      <c r="N8" s="41">
        <v>1.5</v>
      </c>
      <c r="O8" s="41">
        <v>0.3</v>
      </c>
      <c r="P8" s="42" t="s">
        <v>48</v>
      </c>
    </row>
    <row r="9" spans="1:16" ht="20.05" customHeight="1" x14ac:dyDescent="0.25">
      <c r="A9" s="35">
        <v>8</v>
      </c>
      <c r="B9" s="28">
        <f>4 + Table4[[#This Row],[Map Level]]^1.05</f>
        <v>12.876555776542759</v>
      </c>
      <c r="C9" s="29">
        <f>0.99  +( Table4[[#This Row],[Map Level]] / 20) ^1.5</f>
        <v>1.2429822128134704</v>
      </c>
      <c r="D9" s="29">
        <f>0.9 + Table4[[#This Row],[Map Level]]^1.1 / 10</f>
        <v>1.8849155306759329</v>
      </c>
      <c r="E9" s="33">
        <f>0.96 + Table4[[#This Row],[Map Level]]^1.1 / 25</f>
        <v>1.3539662122703731</v>
      </c>
      <c r="G9" s="40" t="s">
        <v>40</v>
      </c>
      <c r="H9" s="19">
        <v>40</v>
      </c>
      <c r="I9" s="41">
        <v>0.8</v>
      </c>
      <c r="J9" s="41">
        <v>0</v>
      </c>
      <c r="K9" s="41">
        <v>3</v>
      </c>
      <c r="L9" s="41">
        <v>0</v>
      </c>
      <c r="M9" s="41">
        <v>0</v>
      </c>
      <c r="N9" s="41">
        <v>0</v>
      </c>
      <c r="O9" s="41">
        <v>0</v>
      </c>
      <c r="P9" s="42" t="s">
        <v>55</v>
      </c>
    </row>
    <row r="10" spans="1:16" ht="20.05" customHeight="1" x14ac:dyDescent="0.25">
      <c r="A10" s="35">
        <v>9</v>
      </c>
      <c r="B10" s="28">
        <f>4 + Table4[[#This Row],[Map Level]]^1.05</f>
        <v>14.045108566305144</v>
      </c>
      <c r="C10" s="29">
        <f>0.99  +( Table4[[#This Row],[Map Level]] / 20) ^1.5</f>
        <v>1.2918691769624715</v>
      </c>
      <c r="D10" s="29">
        <f>0.9 + Table4[[#This Row],[Map Level]]^1.1 / 10</f>
        <v>2.0211578456539661</v>
      </c>
      <c r="E10" s="33">
        <f>0.96 + Table4[[#This Row],[Map Level]]^1.1 / 25</f>
        <v>1.4084631382615864</v>
      </c>
      <c r="G10" s="40" t="s">
        <v>45</v>
      </c>
      <c r="H10" s="19">
        <v>400</v>
      </c>
      <c r="I10" s="41">
        <v>2</v>
      </c>
      <c r="J10" s="41">
        <v>0.8</v>
      </c>
      <c r="K10" s="41">
        <v>0.9</v>
      </c>
      <c r="L10" s="41">
        <v>1</v>
      </c>
      <c r="M10" s="41">
        <v>1.4</v>
      </c>
      <c r="N10" s="41">
        <v>1</v>
      </c>
      <c r="O10" s="41">
        <v>0.2</v>
      </c>
      <c r="P10" s="42" t="s">
        <v>56</v>
      </c>
    </row>
    <row r="11" spans="1:16" ht="20.05" customHeight="1" thickBot="1" x14ac:dyDescent="0.3">
      <c r="A11" s="35">
        <v>10</v>
      </c>
      <c r="B11" s="28">
        <f>4 + Table4[[#This Row],[Map Level]]^1.05</f>
        <v>15.220184543019636</v>
      </c>
      <c r="C11" s="29">
        <f>0.99  +( Table4[[#This Row],[Map Level]] / 20) ^1.5</f>
        <v>1.3435533905932737</v>
      </c>
      <c r="D11" s="29">
        <f>0.9 + Table4[[#This Row],[Map Level]]^1.1 / 10</f>
        <v>2.1589254117941681</v>
      </c>
      <c r="E11" s="33">
        <f>0.96 + Table4[[#This Row],[Map Level]]^1.1 / 25</f>
        <v>1.4635701647176673</v>
      </c>
      <c r="G11" s="43" t="s">
        <v>49</v>
      </c>
      <c r="H11" s="44">
        <v>90</v>
      </c>
      <c r="I11" s="44">
        <v>1.1000000000000001</v>
      </c>
      <c r="J11" s="44">
        <v>0.6</v>
      </c>
      <c r="K11" s="44">
        <v>2.5</v>
      </c>
      <c r="L11" s="44">
        <v>1</v>
      </c>
      <c r="M11" s="44">
        <v>1.2</v>
      </c>
      <c r="N11" s="44">
        <v>0.5</v>
      </c>
      <c r="O11" s="44">
        <v>0.6</v>
      </c>
      <c r="P11" s="45" t="s">
        <v>57</v>
      </c>
    </row>
    <row r="12" spans="1:16" ht="20.05" customHeight="1" x14ac:dyDescent="0.25">
      <c r="A12" s="35">
        <v>11</v>
      </c>
      <c r="B12" s="28">
        <f>4 + Table4[[#This Row],[Map Level]]^1.05</f>
        <v>16.401160245736168</v>
      </c>
      <c r="C12" s="29">
        <f>0.99  +( Table4[[#This Row],[Map Level]] / 20) ^1.5</f>
        <v>1.3978909167902616</v>
      </c>
      <c r="D12" s="29">
        <f>0.9 + Table4[[#This Row],[Map Level]]^1.1 / 10</f>
        <v>2.2980797767311549</v>
      </c>
      <c r="E12" s="33">
        <f>0.96 + Table4[[#This Row],[Map Level]]^1.1 / 25</f>
        <v>1.5192319106924619</v>
      </c>
      <c r="G12" s="40" t="s">
        <v>50</v>
      </c>
      <c r="H12" s="19">
        <v>1500</v>
      </c>
      <c r="I12" s="19">
        <v>3</v>
      </c>
      <c r="J12" s="19">
        <v>10</v>
      </c>
      <c r="K12" s="19">
        <v>1.5</v>
      </c>
      <c r="L12" s="19">
        <v>8</v>
      </c>
      <c r="M12" s="19">
        <v>2.5</v>
      </c>
      <c r="N12" s="19">
        <v>3</v>
      </c>
      <c r="O12" s="19">
        <v>1</v>
      </c>
      <c r="P12" s="46" t="s">
        <v>62</v>
      </c>
    </row>
    <row r="13" spans="1:16" ht="20.05" customHeight="1" x14ac:dyDescent="0.25">
      <c r="A13" s="35">
        <v>12</v>
      </c>
      <c r="B13" s="28">
        <f>4 + Table4[[#This Row],[Map Level]]^1.05</f>
        <v>17.587523504086441</v>
      </c>
      <c r="C13" s="29">
        <f>0.99  +( Table4[[#This Row],[Map Level]] / 20) ^1.5</f>
        <v>1.45475800154489</v>
      </c>
      <c r="D13" s="29">
        <f>0.9 + Table4[[#This Row],[Map Level]]^1.1 / 10</f>
        <v>2.4385066247841793</v>
      </c>
      <c r="E13" s="33">
        <f>0.96 + Table4[[#This Row],[Map Level]]^1.1 / 25</f>
        <v>1.5754026499136717</v>
      </c>
      <c r="G13" s="40" t="s">
        <v>58</v>
      </c>
      <c r="H13" s="19">
        <v>2500</v>
      </c>
      <c r="I13" s="19">
        <v>3.5</v>
      </c>
      <c r="J13" s="19">
        <v>15</v>
      </c>
      <c r="K13" s="19">
        <v>1.6</v>
      </c>
      <c r="L13" s="19">
        <v>10</v>
      </c>
      <c r="M13" s="19">
        <v>3</v>
      </c>
      <c r="N13" s="19">
        <v>3.5</v>
      </c>
      <c r="O13" s="19">
        <v>1.2</v>
      </c>
      <c r="P13" s="46" t="s">
        <v>62</v>
      </c>
    </row>
    <row r="14" spans="1:16" ht="20.05" customHeight="1" x14ac:dyDescent="0.25">
      <c r="A14" s="35">
        <v>13</v>
      </c>
      <c r="B14" s="28">
        <f>4 + Table4[[#This Row],[Map Level]]^1.05</f>
        <v>18.778845872122787</v>
      </c>
      <c r="C14" s="29">
        <f>0.99  +( Table4[[#This Row],[Map Level]] / 20) ^1.5</f>
        <v>1.5140467536394056</v>
      </c>
      <c r="D14" s="29">
        <f>0.9 + Table4[[#This Row],[Map Level]]^1.1 / 10</f>
        <v>2.5801098870150816</v>
      </c>
      <c r="E14" s="33">
        <f>0.96 + Table4[[#This Row],[Map Level]]^1.1 / 25</f>
        <v>1.6320439548060326</v>
      </c>
      <c r="G14" s="40" t="s">
        <v>59</v>
      </c>
      <c r="H14" s="19">
        <v>4000</v>
      </c>
      <c r="I14" s="19">
        <v>4</v>
      </c>
      <c r="J14" s="19">
        <v>20</v>
      </c>
      <c r="K14" s="19">
        <v>1.4</v>
      </c>
      <c r="L14" s="19">
        <v>16</v>
      </c>
      <c r="M14" s="19">
        <v>3.2</v>
      </c>
      <c r="N14" s="19">
        <v>3.7</v>
      </c>
      <c r="O14" s="19">
        <v>1.3</v>
      </c>
      <c r="P14" s="46" t="s">
        <v>62</v>
      </c>
    </row>
    <row r="15" spans="1:16" ht="20.05" customHeight="1" x14ac:dyDescent="0.25">
      <c r="A15" s="35">
        <v>14</v>
      </c>
      <c r="B15" s="28">
        <f>4 + Table4[[#This Row],[Map Level]]^1.05</f>
        <v>19.97476350517352</v>
      </c>
      <c r="C15" s="29">
        <f>0.99  +( Table4[[#This Row],[Map Level]] / 20) ^1.5</f>
        <v>1.5756620185738528</v>
      </c>
      <c r="D15" s="29">
        <f>0.9 + Table4[[#This Row],[Map Level]]^1.1 / 10</f>
        <v>2.7228076360444549</v>
      </c>
      <c r="E15" s="33">
        <f>0.96 + Table4[[#This Row],[Map Level]]^1.1 / 25</f>
        <v>1.6891230544177818</v>
      </c>
      <c r="G15" s="40" t="s">
        <v>60</v>
      </c>
      <c r="H15" s="19">
        <v>7500</v>
      </c>
      <c r="I15" s="19">
        <v>5</v>
      </c>
      <c r="J15" s="19">
        <v>30</v>
      </c>
      <c r="K15" s="19">
        <v>1.8</v>
      </c>
      <c r="L15" s="19">
        <v>18</v>
      </c>
      <c r="M15" s="19">
        <v>3.4</v>
      </c>
      <c r="N15" s="19">
        <v>3.8</v>
      </c>
      <c r="O15" s="19">
        <v>1.4</v>
      </c>
      <c r="P15" s="46" t="s">
        <v>62</v>
      </c>
    </row>
    <row r="16" spans="1:16" ht="20.05" customHeight="1" thickBot="1" x14ac:dyDescent="0.3">
      <c r="A16" s="35">
        <v>15</v>
      </c>
      <c r="B16" s="28">
        <f>4 + Table4[[#This Row],[Map Level]]^1.05</f>
        <v>21.174963469653839</v>
      </c>
      <c r="C16" s="29">
        <f>0.99  +( Table4[[#This Row],[Map Level]] / 20) ^1.5</f>
        <v>1.639519052838329</v>
      </c>
      <c r="D16" s="29">
        <f>0.9 + Table4[[#This Row],[Map Level]]^1.1 / 10</f>
        <v>2.8665291345596251</v>
      </c>
      <c r="E16" s="33">
        <f>0.96 + Table4[[#This Row],[Map Level]]^1.1 / 25</f>
        <v>1.7466116538238501</v>
      </c>
      <c r="G16" s="43" t="s">
        <v>61</v>
      </c>
      <c r="H16" s="44">
        <v>12000</v>
      </c>
      <c r="I16" s="44">
        <v>6.5</v>
      </c>
      <c r="J16" s="44">
        <v>40</v>
      </c>
      <c r="K16" s="44">
        <v>1.7</v>
      </c>
      <c r="L16" s="44">
        <v>20</v>
      </c>
      <c r="M16" s="44">
        <v>3.5</v>
      </c>
      <c r="N16" s="44">
        <v>4</v>
      </c>
      <c r="O16" s="44">
        <v>1.5</v>
      </c>
      <c r="P16" s="45" t="s">
        <v>62</v>
      </c>
    </row>
    <row r="17" spans="1:5" ht="20.05" customHeight="1" x14ac:dyDescent="0.25">
      <c r="A17" s="35">
        <v>16</v>
      </c>
      <c r="B17" s="28">
        <f>4 + Table4[[#This Row],[Map Level]]^1.05</f>
        <v>22.379173679952558</v>
      </c>
      <c r="C17" s="29">
        <f>0.99  +( Table4[[#This Row],[Map Level]] / 20) ^1.5</f>
        <v>1.7055417527999328</v>
      </c>
      <c r="D17" s="29">
        <f>0.9 + Table4[[#This Row],[Map Level]]^1.1 / 10</f>
        <v>3.0112126572366305</v>
      </c>
      <c r="E17" s="33">
        <f>0.96 + Table4[[#This Row],[Map Level]]^1.1 / 25</f>
        <v>1.8044850628946523</v>
      </c>
    </row>
    <row r="18" spans="1:5" ht="20.05" customHeight="1" x14ac:dyDescent="0.25">
      <c r="A18" s="35">
        <v>17</v>
      </c>
      <c r="B18" s="28">
        <f>4 + Table4[[#This Row],[Map Level]]^1.05</f>
        <v>23.587155333094756</v>
      </c>
      <c r="C18" s="29">
        <f>0.99  +( Table4[[#This Row],[Map Level]] / 20) ^1.5</f>
        <v>1.7736612788698953</v>
      </c>
      <c r="D18" s="29">
        <f>0.9 + Table4[[#This Row],[Map Level]]^1.1 / 10</f>
        <v>3.1568038473104831</v>
      </c>
      <c r="E18" s="33">
        <f>0.96 + Table4[[#This Row],[Map Level]]^1.1 / 25</f>
        <v>1.8627215389241933</v>
      </c>
    </row>
    <row r="19" spans="1:5" ht="20.05" customHeight="1" x14ac:dyDescent="0.25">
      <c r="A19" s="35">
        <v>18</v>
      </c>
      <c r="B19" s="28">
        <f>4 + Table4[[#This Row],[Map Level]]^1.05</f>
        <v>24.79869710974852</v>
      </c>
      <c r="C19" s="29">
        <f>0.99  +( Table4[[#This Row],[Map Level]] / 20) ^1.5</f>
        <v>1.8438149682454625</v>
      </c>
      <c r="D19" s="29">
        <f>0.9 + Table4[[#This Row],[Map Level]]^1.1 / 10</f>
        <v>3.3032544525725633</v>
      </c>
      <c r="E19" s="33">
        <f>0.96 + Table4[[#This Row],[Map Level]]^1.1 / 25</f>
        <v>1.9213017810290252</v>
      </c>
    </row>
    <row r="20" spans="1:5" ht="20.05" customHeight="1" x14ac:dyDescent="0.25">
      <c r="A20" s="35">
        <v>19</v>
      </c>
      <c r="B20" s="28">
        <f>4 + Table4[[#This Row],[Map Level]]^1.05</f>
        <v>26.013610653350799</v>
      </c>
      <c r="C20" s="29">
        <f>0.99  +( Table4[[#This Row],[Map Level]] / 20) ^1.5</f>
        <v>1.9159454627568515</v>
      </c>
      <c r="D20" s="29">
        <f>0.9 + Table4[[#This Row],[Map Level]]^1.1 / 10</f>
        <v>3.4505213368279994</v>
      </c>
      <c r="E20" s="33">
        <f>0.96 + Table4[[#This Row],[Map Level]]^1.1 / 25</f>
        <v>1.9802085347311997</v>
      </c>
    </row>
    <row r="21" spans="1:5" ht="20.05" customHeight="1" x14ac:dyDescent="0.25">
      <c r="A21" s="35">
        <v>20</v>
      </c>
      <c r="B21" s="28">
        <f>4 + Table4[[#This Row],[Map Level]]^1.05</f>
        <v>27.231726992830843</v>
      </c>
      <c r="C21" s="29">
        <f>0.99  +( Table4[[#This Row],[Map Level]] / 20) ^1.5</f>
        <v>1.99</v>
      </c>
      <c r="D21" s="29">
        <f>0.9 + Table4[[#This Row],[Map Level]]^1.1 / 10</f>
        <v>3.5985656953471272</v>
      </c>
      <c r="E21" s="33">
        <f>0.96 + Table4[[#This Row],[Map Level]]^1.1 / 25</f>
        <v>2.0394262781388512</v>
      </c>
    </row>
    <row r="22" spans="1:5" ht="20.05" customHeight="1" x14ac:dyDescent="0.25">
      <c r="A22" s="35">
        <v>21</v>
      </c>
      <c r="B22" s="28">
        <f>4 + Table4[[#This Row],[Map Level]]^1.05</f>
        <v>28.452893674409712</v>
      </c>
      <c r="C22" s="29">
        <f>0.99  +( Table4[[#This Row],[Map Level]] / 20) ^1.5</f>
        <v>2.0659298304257581</v>
      </c>
      <c r="D22" s="29">
        <f>0.9 + Table4[[#This Row],[Map Level]]^1.1 / 10</f>
        <v>3.747352424057079</v>
      </c>
      <c r="E22" s="33">
        <f>0.96 + Table4[[#This Row],[Map Level]]^1.1 / 25</f>
        <v>2.0989409696228316</v>
      </c>
    </row>
    <row r="23" spans="1:5" ht="20.05" customHeight="1" x14ac:dyDescent="0.25">
      <c r="A23" s="35">
        <v>22</v>
      </c>
      <c r="B23" s="28">
        <f>4 + Table4[[#This Row],[Map Level]]^1.05</f>
        <v>29.676972434693546</v>
      </c>
      <c r="C23" s="29">
        <f>0.99  +( Table4[[#This Row],[Map Level]] / 20) ^1.5</f>
        <v>2.1436897329871671</v>
      </c>
      <c r="D23" s="29">
        <f>0.9 + Table4[[#This Row],[Map Level]]^1.1 / 10</f>
        <v>3.8968496064182356</v>
      </c>
      <c r="E23" s="33">
        <f>0.96 + Table4[[#This Row],[Map Level]]^1.1 / 25</f>
        <v>2.1587398425672943</v>
      </c>
    </row>
    <row r="24" spans="1:5" ht="20.05" customHeight="1" x14ac:dyDescent="0.25">
      <c r="A24" s="35">
        <v>23</v>
      </c>
      <c r="B24" s="28">
        <f>4 + Table4[[#This Row],[Map Level]]^1.05</f>
        <v>30.903837292838638</v>
      </c>
      <c r="C24" s="29">
        <f>0.99  +( Table4[[#This Row],[Map Level]] / 20) ^1.5</f>
        <v>2.223237608897815</v>
      </c>
      <c r="D24" s="29">
        <f>0.9 + Table4[[#This Row],[Map Level]]^1.1 / 10</f>
        <v>4.0470280916501533</v>
      </c>
      <c r="E24" s="33">
        <f>0.96 + Table4[[#This Row],[Map Level]]^1.1 / 25</f>
        <v>2.218811236660061</v>
      </c>
    </row>
    <row r="25" spans="1:5" ht="20.05" customHeight="1" x14ac:dyDescent="0.25">
      <c r="A25" s="35">
        <v>24</v>
      </c>
      <c r="B25" s="28">
        <f>4 + Table4[[#This Row],[Map Level]]^1.05</f>
        <v>32.133372971301952</v>
      </c>
      <c r="C25" s="29">
        <f>0.99  +( Table4[[#This Row],[Map Level]] / 20) ^1.5</f>
        <v>2.3045341380123987</v>
      </c>
      <c r="D25" s="29">
        <f>0.9 + Table4[[#This Row],[Map Level]]^1.1 / 10</f>
        <v>4.1978611447599308</v>
      </c>
      <c r="E25" s="33">
        <f>0.96 + Table4[[#This Row],[Map Level]]^1.1 / 25</f>
        <v>2.2791444579039721</v>
      </c>
    </row>
    <row r="26" spans="1:5" ht="20.05" customHeight="1" x14ac:dyDescent="0.25">
      <c r="A26" s="35">
        <v>25</v>
      </c>
      <c r="B26" s="28">
        <f>4 + Table4[[#This Row],[Map Level]]^1.05</f>
        <v>33.365473577200468</v>
      </c>
      <c r="C26" s="29">
        <f>0.99  +( Table4[[#This Row],[Map Level]] / 20) ^1.5</f>
        <v>2.3875424859373684</v>
      </c>
      <c r="D26" s="29">
        <f>0.9 + Table4[[#This Row],[Map Level]]^1.1 / 10</f>
        <v>4.349324153653038</v>
      </c>
      <c r="E26" s="33">
        <f>0.96 + Table4[[#This Row],[Map Level]]^1.1 / 25</f>
        <v>2.3397296614612149</v>
      </c>
    </row>
    <row r="27" spans="1:5" ht="20.05" customHeight="1" x14ac:dyDescent="0.25">
      <c r="A27" s="35">
        <v>26</v>
      </c>
      <c r="B27" s="28">
        <f>4 + Table4[[#This Row],[Map Level]]^1.05</f>
        <v>34.600041492533308</v>
      </c>
      <c r="C27" s="29">
        <f>0.99  +( Table4[[#This Row],[Map Level]] / 20) ^1.5</f>
        <v>2.4722280526288793</v>
      </c>
      <c r="D27" s="29">
        <f>0.9 + Table4[[#This Row],[Map Level]]^1.1 / 10</f>
        <v>4.5013943820952296</v>
      </c>
      <c r="E27" s="33">
        <f>0.96 + Table4[[#This Row],[Map Level]]^1.1 / 25</f>
        <v>2.4005577528380915</v>
      </c>
    </row>
    <row r="28" spans="1:5" ht="20.05" customHeight="1" x14ac:dyDescent="0.25">
      <c r="A28" s="35">
        <v>27</v>
      </c>
      <c r="B28" s="28">
        <f>4 + Table4[[#This Row],[Map Level]]^1.05</f>
        <v>35.836986433396895</v>
      </c>
      <c r="C28" s="29">
        <f>0.99  +( Table4[[#This Row],[Map Level]] / 20) ^1.5</f>
        <v>2.5585582552140043</v>
      </c>
      <c r="D28" s="29">
        <f>0.9 + Table4[[#This Row],[Map Level]]^1.1 / 10</f>
        <v>4.6540507598529572</v>
      </c>
      <c r="E28" s="33">
        <f>0.96 + Table4[[#This Row],[Map Level]]^1.1 / 25</f>
        <v>2.4616203039411828</v>
      </c>
    </row>
    <row r="29" spans="1:5" ht="20.05" customHeight="1" x14ac:dyDescent="0.25">
      <c r="A29" s="35">
        <v>28</v>
      </c>
      <c r="B29" s="28">
        <f>4 + Table4[[#This Row],[Map Level]]^1.05</f>
        <v>37.076224647134964</v>
      </c>
      <c r="C29" s="29">
        <f>0.99  +( Table4[[#This Row],[Map Level]] / 20) ^1.5</f>
        <v>2.6465023392678924</v>
      </c>
      <c r="D29" s="29">
        <f>0.9 + Table4[[#This Row],[Map Level]]^1.1 / 10</f>
        <v>4.807273703241921</v>
      </c>
      <c r="E29" s="33">
        <f>0.96 + Table4[[#This Row],[Map Level]]^1.1 / 25</f>
        <v>2.5229094812967685</v>
      </c>
    </row>
    <row r="30" spans="1:5" ht="20.05" customHeight="1" x14ac:dyDescent="0.25">
      <c r="A30" s="35">
        <v>29</v>
      </c>
      <c r="B30" s="28">
        <f>4 + Table4[[#This Row],[Map Level]]^1.05</f>
        <v>38.317678222981002</v>
      </c>
      <c r="C30" s="29">
        <f>0.99  +( Table4[[#This Row],[Map Level]] / 20) ^1.5</f>
        <v>2.7360312139248828</v>
      </c>
      <c r="D30" s="29">
        <f>0.9 + Table4[[#This Row],[Map Level]]^1.1 / 10</f>
        <v>4.96104496074505</v>
      </c>
      <c r="E30" s="33">
        <f>0.96 + Table4[[#This Row],[Map Level]]^1.1 / 25</f>
        <v>2.5844179842980202</v>
      </c>
    </row>
    <row r="31" spans="1:5" ht="20.05" customHeight="1" x14ac:dyDescent="0.25">
      <c r="A31" s="35">
        <v>30</v>
      </c>
      <c r="B31" s="28">
        <f>4 + Table4[[#This Row],[Map Level]]^1.05</f>
        <v>39.561274496779248</v>
      </c>
      <c r="C31" s="29">
        <f>0.99  +( Table4[[#This Row],[Map Level]] / 20) ^1.5</f>
        <v>2.8271173070873834</v>
      </c>
      <c r="D31" s="29">
        <f>0.9 + Table4[[#This Row],[Map Level]]^1.1 / 10</f>
        <v>5.1153474794509401</v>
      </c>
      <c r="E31" s="33">
        <f>0.96 + Table4[[#This Row],[Map Level]]^1.1 / 25</f>
        <v>2.6461389917803757</v>
      </c>
    </row>
    <row r="32" spans="1:5" ht="20.05" customHeight="1" x14ac:dyDescent="0.25">
      <c r="A32" s="35">
        <v>31</v>
      </c>
      <c r="B32" s="28">
        <f>4 + Table4[[#This Row],[Map Level]]^1.05</f>
        <v>40.806945534228653</v>
      </c>
      <c r="C32" s="29">
        <f>0.99  +( Table4[[#This Row],[Map Level]] / 20) ^1.5</f>
        <v>2.9197344376882537</v>
      </c>
      <c r="D32" s="29">
        <f>0.9 + Table4[[#This Row],[Map Level]]^1.1 / 10</f>
        <v>5.2701652889021773</v>
      </c>
      <c r="E32" s="33">
        <f>0.96 + Table4[[#This Row],[Map Level]]^1.1 / 25</f>
        <v>2.7080661155608707</v>
      </c>
    </row>
    <row r="33" spans="1:5" ht="20.05" customHeight="1" x14ac:dyDescent="0.25">
      <c r="A33" s="35">
        <v>32</v>
      </c>
      <c r="B33" s="28">
        <f>4 + Table4[[#This Row],[Map Level]]^1.05</f>
        <v>42.054627680087073</v>
      </c>
      <c r="C33" s="29">
        <f>0.99  +( Table4[[#This Row],[Map Level]] / 20) ^1.5</f>
        <v>3.0138577025077629</v>
      </c>
      <c r="D33" s="29">
        <f>0.9 + Table4[[#This Row],[Map Level]]^1.1 / 10</f>
        <v>5.4254833995939071</v>
      </c>
      <c r="E33" s="33">
        <f>0.96 + Table4[[#This Row],[Map Level]]^1.1 / 25</f>
        <v>2.7701933598375623</v>
      </c>
    </row>
    <row r="34" spans="1:5" ht="20.05" customHeight="1" x14ac:dyDescent="0.25">
      <c r="A34" s="35">
        <v>33</v>
      </c>
      <c r="B34" s="28">
        <f>4 + Table4[[#This Row],[Map Level]]^1.05</f>
        <v>43.304261163113232</v>
      </c>
      <c r="C34" s="29">
        <f>0.99  +( Table4[[#This Row],[Map Level]] / 20) ^1.5</f>
        <v>3.1094633754797458</v>
      </c>
      <c r="D34" s="29">
        <f>0.9 + Table4[[#This Row],[Map Level]]^1.1 / 10</f>
        <v>5.581287713873369</v>
      </c>
      <c r="E34" s="33">
        <f>0.96 + Table4[[#This Row],[Map Level]]^1.1 / 25</f>
        <v>2.8325150855493471</v>
      </c>
    </row>
    <row r="35" spans="1:5" ht="20.05" customHeight="1" x14ac:dyDescent="0.25">
      <c r="A35" s="35">
        <v>34</v>
      </c>
      <c r="B35" s="28">
        <f>4 + Table4[[#This Row],[Map Level]]^1.05</f>
        <v>44.555789748371154</v>
      </c>
      <c r="C35" s="29">
        <f>0.99  +( Table4[[#This Row],[Map Level]] / 20) ^1.5</f>
        <v>3.2065288177689002</v>
      </c>
      <c r="D35" s="29">
        <f>0.9 + Table4[[#This Row],[Map Level]]^1.1 / 10</f>
        <v>5.73756494739437</v>
      </c>
      <c r="E35" s="33">
        <f>0.96 + Table4[[#This Row],[Map Level]]^1.1 / 25</f>
        <v>2.8950259789577477</v>
      </c>
    </row>
    <row r="36" spans="1:5" ht="20.05" customHeight="1" x14ac:dyDescent="0.25">
      <c r="A36" s="35">
        <v>35</v>
      </c>
      <c r="B36" s="28">
        <f>4 + Table4[[#This Row],[Map Level]]^1.05</f>
        <v>45.809160429989774</v>
      </c>
      <c r="C36" s="29">
        <f>0.99  +( Table4[[#This Row],[Map Level]] / 20) ^1.5</f>
        <v>3.3050323971815168</v>
      </c>
      <c r="D36" s="29">
        <f>0.9 + Table4[[#This Row],[Map Level]]^1.1 / 10</f>
        <v>5.8943025596017797</v>
      </c>
      <c r="E36" s="33">
        <f>0.96 + Table4[[#This Row],[Map Level]]^1.1 / 25</f>
        <v>2.9577210238407119</v>
      </c>
    </row>
    <row r="37" spans="1:5" ht="20.05" customHeight="1" x14ac:dyDescent="0.25">
      <c r="A37" s="35">
        <v>36</v>
      </c>
      <c r="B37" s="28">
        <f>4 + Table4[[#This Row],[Map Level]]^1.05</f>
        <v>47.064323158647369</v>
      </c>
      <c r="C37" s="29">
        <f>0.99  +( Table4[[#This Row],[Map Level]] / 20) ^1.5</f>
        <v>3.4049534156997732</v>
      </c>
      <c r="D37" s="29">
        <f>0.9 + Table4[[#This Row],[Map Level]]^1.1 / 10</f>
        <v>6.0514886919789213</v>
      </c>
      <c r="E37" s="33">
        <f>0.96 + Table4[[#This Row],[Map Level]]^1.1 / 25</f>
        <v>3.0205954767915681</v>
      </c>
    </row>
    <row r="38" spans="1:5" ht="20.05" customHeight="1" x14ac:dyDescent="0.25">
      <c r="A38" s="35">
        <v>37</v>
      </c>
      <c r="B38" s="28">
        <f>4 + Table4[[#This Row],[Map Level]]^1.05</f>
        <v>48.321230598998127</v>
      </c>
      <c r="C38" s="29">
        <f>0.99  +( Table4[[#This Row],[Map Level]] / 20) ^1.5</f>
        <v>3.5062720441160575</v>
      </c>
      <c r="D38" s="29">
        <f>0.9 + Table4[[#This Row],[Map Level]]^1.1 / 10</f>
        <v>6.2091121129988327</v>
      </c>
      <c r="E38" s="33">
        <f>0.96 + Table4[[#This Row],[Map Level]]^1.1 / 25</f>
        <v>3.0836448451995331</v>
      </c>
    </row>
    <row r="39" spans="1:5" ht="20.05" customHeight="1" x14ac:dyDescent="0.25">
      <c r="A39" s="35">
        <v>38</v>
      </c>
      <c r="B39" s="28">
        <f>4 + Table4[[#This Row],[Map Level]]^1.05</f>
        <v>49.579837913029905</v>
      </c>
      <c r="C39" s="29">
        <f>0.99  +( Table4[[#This Row],[Map Level]] / 20) ^1.5</f>
        <v>3.6089692628971415</v>
      </c>
      <c r="D39" s="29">
        <f>0.9 + Table4[[#This Row],[Map Level]]^1.1 / 10</f>
        <v>6.3671621688896813</v>
      </c>
      <c r="E39" s="33">
        <f>0.96 + Table4[[#This Row],[Map Level]]^1.1 / 25</f>
        <v>3.1468648675558724</v>
      </c>
    </row>
    <row r="40" spans="1:5" ht="20.05" customHeight="1" x14ac:dyDescent="0.25">
      <c r="A40" s="35">
        <v>39</v>
      </c>
      <c r="B40" s="28">
        <f>4 + Table4[[#This Row],[Map Level]]^1.05</f>
        <v>50.840102565970007</v>
      </c>
      <c r="C40" s="29">
        <f>0.99  +( Table4[[#This Row],[Map Level]] / 20) ^1.5</f>
        <v>3.7130268085349432</v>
      </c>
      <c r="D40" s="29">
        <f>0.9 + Table4[[#This Row],[Map Level]]^1.1 / 10</f>
        <v>6.5256287394630519</v>
      </c>
      <c r="E40" s="33">
        <f>0.96 + Table4[[#This Row],[Map Level]]^1.1 / 25</f>
        <v>3.2102514957852204</v>
      </c>
    </row>
    <row r="41" spans="1:5" ht="20.05" customHeight="1" x14ac:dyDescent="0.25">
      <c r="A41" s="35">
        <v>40</v>
      </c>
      <c r="B41" s="28">
        <f>4 + Table4[[#This Row],[Map Level]]^1.05</f>
        <v>52.101984151873395</v>
      </c>
      <c r="C41" s="29">
        <f>0.99  +( Table4[[#This Row],[Map Level]] / 20) ^1.5</f>
        <v>3.8184271247461901</v>
      </c>
      <c r="D41" s="29">
        <f>0.9 + Table4[[#This Row],[Map Level]]^1.1 / 10</f>
        <v>6.6845021983677011</v>
      </c>
      <c r="E41" s="33">
        <f>0.96 + Table4[[#This Row],[Map Level]]^1.1 / 25</f>
        <v>3.2738008793470801</v>
      </c>
    </row>
    <row r="42" spans="1:5" ht="20.05" customHeight="1" x14ac:dyDescent="0.25">
      <c r="A42" s="35">
        <v>41</v>
      </c>
      <c r="B42" s="28">
        <f>4 + Table4[[#This Row],[Map Level]]^1.05</f>
        <v>53.365444236454522</v>
      </c>
      <c r="C42" s="29">
        <f>0.99  +( Table4[[#This Row],[Map Level]] / 20) ^1.5</f>
        <v>3.9251533179716525</v>
      </c>
      <c r="D42" s="29">
        <f>0.9 + Table4[[#This Row],[Map Level]]^1.1 / 10</f>
        <v>6.8437733772256113</v>
      </c>
      <c r="E42" s="33">
        <f>0.96 + Table4[[#This Row],[Map Level]]^1.1 / 25</f>
        <v>3.3375093508902443</v>
      </c>
    </row>
    <row r="43" spans="1:5" ht="20.05" customHeight="1" x14ac:dyDescent="0.25">
      <c r="A43" s="35">
        <v>42</v>
      </c>
      <c r="B43" s="28">
        <f>4 + Table4[[#This Row],[Map Level]]^1.05</f>
        <v>54.630446215078145</v>
      </c>
      <c r="C43" s="29">
        <f>0.99  +( Table4[[#This Row],[Map Level]] / 20) ^1.5</f>
        <v>4.0331891166997815</v>
      </c>
      <c r="D43" s="29">
        <f>0.9 + Table4[[#This Row],[Map Level]]^1.1 / 10</f>
        <v>7.0034335331855289</v>
      </c>
      <c r="E43" s="33">
        <f>0.96 + Table4[[#This Row],[Map Level]]^1.1 / 25</f>
        <v>3.4013734132742113</v>
      </c>
    </row>
    <row r="44" spans="1:5" ht="20.05" customHeight="1" x14ac:dyDescent="0.25">
      <c r="A44" s="35">
        <v>43</v>
      </c>
      <c r="B44" s="28">
        <f>4 + Table4[[#This Row],[Map Level]]^1.05</f>
        <v>55.896955184120593</v>
      </c>
      <c r="C44" s="29">
        <f>0.99  +( Table4[[#This Row],[Map Level]] / 20) ^1.5</f>
        <v>4.1425188342022636</v>
      </c>
      <c r="D44" s="29">
        <f>0.9 + Table4[[#This Row],[Map Level]]^1.1 / 10</f>
        <v>7.1634743194944726</v>
      </c>
      <c r="E44" s="33">
        <f>0.96 + Table4[[#This Row],[Map Level]]^1.1 / 25</f>
        <v>3.4653897277977888</v>
      </c>
    </row>
    <row r="45" spans="1:5" ht="20.05" customHeight="1" x14ac:dyDescent="0.25">
      <c r="A45" s="35">
        <v>44</v>
      </c>
      <c r="B45" s="28">
        <f>4 + Table4[[#This Row],[Map Level]]^1.05</f>
        <v>57.164937824160312</v>
      </c>
      <c r="C45" s="29">
        <f>0.99  +( Table4[[#This Row],[Map Level]] / 20) ^1.5</f>
        <v>4.2531273343220928</v>
      </c>
      <c r="D45" s="29">
        <f>0.9 + Table4[[#This Row],[Map Level]]^1.1 / 10</f>
        <v>7.3238877587427984</v>
      </c>
      <c r="E45" s="33">
        <f>0.96 + Table4[[#This Row],[Map Level]]^1.1 / 25</f>
        <v>3.5295551034971191</v>
      </c>
    </row>
    <row r="46" spans="1:5" ht="20.05" customHeight="1" x14ac:dyDescent="0.25">
      <c r="A46" s="35">
        <v>45</v>
      </c>
      <c r="B46" s="28">
        <f>4 + Table4[[#This Row],[Map Level]]^1.05</f>
        <v>58.434362293665465</v>
      </c>
      <c r="C46" s="29">
        <f>0.99  +( Table4[[#This Row],[Map Level]] / 20) ^1.5</f>
        <v>4.3650000000000002</v>
      </c>
      <c r="D46" s="29">
        <f>0.9 + Table4[[#This Row],[Map Level]]^1.1 / 10</f>
        <v>7.4846662184845103</v>
      </c>
      <c r="E46" s="33">
        <f>0.96 + Table4[[#This Row],[Map Level]]^1.1 / 25</f>
        <v>3.5938664873938042</v>
      </c>
    </row>
    <row r="47" spans="1:5" ht="20.05" customHeight="1" x14ac:dyDescent="0.25">
      <c r="A47" s="35">
        <v>46</v>
      </c>
      <c r="B47" s="28">
        <f>4 + Table4[[#This Row],[Map Level]]^1.05</f>
        <v>59.705198132022794</v>
      </c>
      <c r="C47" s="29">
        <f>0.99  +( Table4[[#This Row],[Map Level]] / 20) ^1.5</f>
        <v>4.4781227042637131</v>
      </c>
      <c r="D47" s="29">
        <f>0.9 + Table4[[#This Row],[Map Level]]^1.1 / 10</f>
        <v>7.6458023889737348</v>
      </c>
      <c r="E47" s="33">
        <f>0.96 + Table4[[#This Row],[Map Level]]^1.1 / 25</f>
        <v>3.658320955589494</v>
      </c>
    </row>
    <row r="48" spans="1:5" ht="20.05" customHeight="1" x14ac:dyDescent="0.25">
      <c r="A48" s="35">
        <v>47</v>
      </c>
      <c r="B48" s="28">
        <f>4 + Table4[[#This Row],[Map Level]]^1.05</f>
        <v>60.977416170901314</v>
      </c>
      <c r="C48" s="29">
        <f>0.99  +( Table4[[#This Row],[Map Level]] / 20) ^1.5</f>
        <v>4.5924817834376341</v>
      </c>
      <c r="D48" s="29">
        <f>0.9 + Table4[[#This Row],[Map Level]]^1.1 / 10</f>
        <v>7.8072892627916692</v>
      </c>
      <c r="E48" s="33">
        <f>0.96 + Table4[[#This Row],[Map Level]]^1.1 / 25</f>
        <v>3.7229157051166673</v>
      </c>
    </row>
    <row r="49" spans="1:5" ht="20.05" customHeight="1" x14ac:dyDescent="0.25">
      <c r="A49" s="35">
        <v>48</v>
      </c>
      <c r="B49" s="28">
        <f>4 + Table4[[#This Row],[Map Level]]^1.05</f>
        <v>62.250988453071983</v>
      </c>
      <c r="C49" s="29">
        <f>0.99  +( Table4[[#This Row],[Map Level]] / 20) ^1.5</f>
        <v>4.7080640123591193</v>
      </c>
      <c r="D49" s="29">
        <f>0.9 + Table4[[#This Row],[Map Level]]^1.1 / 10</f>
        <v>7.9691201161665139</v>
      </c>
      <c r="E49" s="33">
        <f>0.96 + Table4[[#This Row],[Map Level]]^1.1 / 25</f>
        <v>3.7876480464666051</v>
      </c>
    </row>
    <row r="50" spans="1:5" ht="20.05" customHeight="1" x14ac:dyDescent="0.25">
      <c r="A50" s="35">
        <v>49</v>
      </c>
      <c r="B50" s="28">
        <f>4 + Table4[[#This Row],[Map Level]]^1.05</f>
        <v>63.525888157914281</v>
      </c>
      <c r="C50" s="29">
        <f>0.99  +( Table4[[#This Row],[Map Level]] / 20) ^1.5</f>
        <v>4.8248565814121402</v>
      </c>
      <c r="D50" s="29">
        <f>0.9 + Table4[[#This Row],[Map Level]]^1.1 / 10</f>
        <v>8.1312884918133097</v>
      </c>
      <c r="E50" s="33">
        <f>0.96 + Table4[[#This Row],[Map Level]]^1.1 / 25</f>
        <v>3.8525153967253236</v>
      </c>
    </row>
    <row r="51" spans="1:5" ht="20.05" customHeight="1" x14ac:dyDescent="0.25">
      <c r="A51" s="35">
        <v>50</v>
      </c>
      <c r="B51" s="28">
        <f>4 + Table4[[#This Row],[Map Level]]^1.05</f>
        <v>64.802089532932854</v>
      </c>
      <c r="C51" s="29">
        <f>0.99  +( Table4[[#This Row],[Map Level]] / 20) ^1.5</f>
        <v>4.9428470752104747</v>
      </c>
      <c r="D51" s="29">
        <f>0.9 + Table4[[#This Row],[Map Level]]^1.1 / 10</f>
        <v>8.2937881831415705</v>
      </c>
      <c r="E51" s="33">
        <f>0.96 + Table4[[#This Row],[Map Level]]^1.1 / 25</f>
        <v>3.9175152732566283</v>
      </c>
    </row>
    <row r="52" spans="1:5" ht="20.05" customHeight="1" x14ac:dyDescent="0.25">
      <c r="A52" s="35">
        <v>51</v>
      </c>
      <c r="B52" s="28">
        <f>4 + Table4[[#This Row],[Map Level]]^1.05</f>
        <v>66.07956783068903</v>
      </c>
      <c r="C52" s="29">
        <f>0.99  +( Table4[[#This Row],[Map Level]] / 20) ^1.5</f>
        <v>5.062023452781184</v>
      </c>
      <c r="D52" s="29">
        <f>0.9 + Table4[[#This Row],[Map Level]]^1.1 / 10</f>
        <v>8.4566132196963117</v>
      </c>
      <c r="E52" s="33">
        <f>0.96 + Table4[[#This Row],[Map Level]]^1.1 / 25</f>
        <v>3.9826452878785248</v>
      </c>
    </row>
    <row r="53" spans="1:5" ht="20.05" customHeight="1" x14ac:dyDescent="0.25">
      <c r="A53" s="35">
        <v>52</v>
      </c>
      <c r="B53" s="28">
        <f>4 + Table4[[#This Row],[Map Level]]^1.05</f>
        <v>67.358299250620945</v>
      </c>
      <c r="C53" s="29">
        <f>0.99  +( Table4[[#This Row],[Map Level]] / 20) ^1.5</f>
        <v>5.1823740291152465</v>
      </c>
      <c r="D53" s="29">
        <f>0.9 + Table4[[#This Row],[Map Level]]^1.1 / 10</f>
        <v>8.6197578537139172</v>
      </c>
      <c r="E53" s="33">
        <f>0.96 + Table4[[#This Row],[Map Level]]^1.1 / 25</f>
        <v>4.0479031414855662</v>
      </c>
    </row>
    <row r="54" spans="1:5" ht="20.05" customHeight="1" x14ac:dyDescent="0.25">
      <c r="A54" s="35">
        <v>53</v>
      </c>
      <c r="B54" s="28">
        <f>4 + Table4[[#This Row],[Map Level]]^1.05</f>
        <v>68.63826088528721</v>
      </c>
      <c r="C54" s="29">
        <f>0.99  +( Table4[[#This Row],[Map Level]] / 20) ^1.5</f>
        <v>5.3038874579664226</v>
      </c>
      <c r="D54" s="29">
        <f>0.9 + Table4[[#This Row],[Map Level]]^1.1 / 10</f>
        <v>8.7832165476876405</v>
      </c>
      <c r="E54" s="33">
        <f>0.96 + Table4[[#This Row],[Map Level]]^1.1 / 25</f>
        <v>4.1132866190750557</v>
      </c>
    </row>
    <row r="55" spans="1:5" ht="20.05" customHeight="1" x14ac:dyDescent="0.25">
      <c r="A55" s="35">
        <v>54</v>
      </c>
      <c r="B55" s="28">
        <f>4 + Table4[[#This Row],[Map Level]]^1.05</f>
        <v>69.919430670619249</v>
      </c>
      <c r="C55" s="29">
        <f>0.99  +( Table4[[#This Row],[Map Level]] / 20) ^1.5</f>
        <v>5.4265527157918463</v>
      </c>
      <c r="D55" s="29">
        <f>0.9 + Table4[[#This Row],[Map Level]]^1.1 / 10</f>
        <v>8.9469839628492096</v>
      </c>
      <c r="E55" s="33">
        <f>0.96 + Table4[[#This Row],[Map Level]]^1.1 / 25</f>
        <v>4.178793585139684</v>
      </c>
    </row>
    <row r="56" spans="1:5" ht="20.05" customHeight="1" x14ac:dyDescent="0.25">
      <c r="A56" s="35">
        <v>55</v>
      </c>
      <c r="B56" s="28">
        <f>4 + Table4[[#This Row],[Map Level]]^1.05</f>
        <v>71.201787339816207</v>
      </c>
      <c r="C56" s="29">
        <f>0.99  +( Table4[[#This Row],[Map Level]] / 20) ^1.5</f>
        <v>5.5503590867386743</v>
      </c>
      <c r="D56" s="29">
        <f>0.9 + Table4[[#This Row],[Map Level]]^1.1 / 10</f>
        <v>9.1110549484834191</v>
      </c>
      <c r="E56" s="33">
        <f>0.96 + Table4[[#This Row],[Map Level]]^1.1 / 25</f>
        <v>4.2444219793933673</v>
      </c>
    </row>
    <row r="57" spans="1:5" ht="20.05" customHeight="1" x14ac:dyDescent="0.25">
      <c r="A57" s="35">
        <v>56</v>
      </c>
      <c r="B57" s="28">
        <f>4 + Table4[[#This Row],[Map Level]]^1.05</f>
        <v>72.485310380552946</v>
      </c>
      <c r="C57" s="29">
        <f>0.99  +( Table4[[#This Row],[Map Level]] / 20) ^1.5</f>
        <v>5.6752961485908218</v>
      </c>
      <c r="D57" s="29">
        <f>0.9 + Table4[[#This Row],[Map Level]]^1.1 / 10</f>
        <v>9.2754245320012068</v>
      </c>
      <c r="E57" s="33">
        <f>0.96 + Table4[[#This Row],[Map Level]]^1.1 / 25</f>
        <v>4.3101698128004822</v>
      </c>
    </row>
    <row r="58" spans="1:5" ht="20.05" customHeight="1" x14ac:dyDescent="0.25">
      <c r="A58" s="35">
        <v>57</v>
      </c>
      <c r="B58" s="28">
        <f>4 + Table4[[#This Row],[Map Level]]^1.05</f>
        <v>73.769979995208885</v>
      </c>
      <c r="C58" s="29">
        <f>0.99  +( Table4[[#This Row],[Map Level]] / 20) ^1.5</f>
        <v>5.8013537595982285</v>
      </c>
      <c r="D58" s="29">
        <f>0.9 + Table4[[#This Row],[Map Level]]^1.1 / 10</f>
        <v>9.4400879097049977</v>
      </c>
      <c r="E58" s="33">
        <f>0.96 + Table4[[#This Row],[Map Level]]^1.1 / 25</f>
        <v>4.3760351638819985</v>
      </c>
    </row>
    <row r="59" spans="1:5" ht="20.05" customHeight="1" x14ac:dyDescent="0.25">
      <c r="A59" s="35">
        <v>58</v>
      </c>
      <c r="B59" s="28">
        <f>4 + Table4[[#This Row],[Map Level]]^1.05</f>
        <v>75.05577706385462</v>
      </c>
      <c r="C59" s="29">
        <f>0.99  +( Table4[[#This Row],[Map Level]] / 20) ^1.5</f>
        <v>5.9285220461186556</v>
      </c>
      <c r="D59" s="29">
        <f>0.9 + Table4[[#This Row],[Map Level]]^1.1 / 10</f>
        <v>9.6050404381865704</v>
      </c>
      <c r="E59" s="33">
        <f>0.96 + Table4[[#This Row],[Map Level]]^1.1 / 25</f>
        <v>4.4420161752746283</v>
      </c>
    </row>
    <row r="60" spans="1:5" ht="20.05" customHeight="1" x14ac:dyDescent="0.25">
      <c r="A60" s="35">
        <v>59</v>
      </c>
      <c r="B60" s="28">
        <f>4 + Table4[[#This Row],[Map Level]]^1.05</f>
        <v>76.342683109761467</v>
      </c>
      <c r="C60" s="29">
        <f>0.99  +( Table4[[#This Row],[Map Level]] / 20) ^1.5</f>
        <v>6.0567913910087121</v>
      </c>
      <c r="D60" s="29">
        <f>0.9 + Table4[[#This Row],[Map Level]]^1.1 / 10</f>
        <v>9.7702776263040167</v>
      </c>
      <c r="E60" s="33">
        <f>0.96 + Table4[[#This Row],[Map Level]]^1.1 / 25</f>
        <v>4.508111050521606</v>
      </c>
    </row>
    <row r="61" spans="1:5" ht="20.05" customHeight="1" x14ac:dyDescent="0.25">
      <c r="A61" s="35">
        <v>60</v>
      </c>
      <c r="B61" s="28">
        <f>4 + Table4[[#This Row],[Map Level]]^1.05</f>
        <v>77.630680267220981</v>
      </c>
      <c r="C61" s="29">
        <f>0.99  +( Table4[[#This Row],[Map Level]] / 20) ^1.5</f>
        <v>6.1861524227066322</v>
      </c>
      <c r="D61" s="29">
        <f>0.9 + Table4[[#This Row],[Map Level]]^1.1 / 10</f>
        <v>9.935795127689536</v>
      </c>
      <c r="E61" s="33">
        <f>0.96 + Table4[[#This Row],[Map Level]]^1.1 / 25</f>
        <v>4.5743180510758146</v>
      </c>
    </row>
    <row r="62" spans="1:5" ht="20.05" customHeight="1" x14ac:dyDescent="0.25">
      <c r="A62" s="35">
        <v>61</v>
      </c>
      <c r="B62" s="28">
        <f>4 + Table4[[#This Row],[Map Level]]^1.05</f>
        <v>78.919751251485181</v>
      </c>
      <c r="C62" s="29">
        <f>0.99  +( Table4[[#This Row],[Map Level]] / 20) ^1.5</f>
        <v>6.3165960049547598</v>
      </c>
      <c r="D62" s="29">
        <f>0.9 + Table4[[#This Row],[Map Level]]^1.1 / 10</f>
        <v>10.101588733744935</v>
      </c>
      <c r="E62" s="33">
        <f>0.96 + Table4[[#This Row],[Map Level]]^1.1 / 25</f>
        <v>4.6406354934979737</v>
      </c>
    </row>
    <row r="63" spans="1:5" ht="20.05" customHeight="1" x14ac:dyDescent="0.25">
      <c r="A63" s="35">
        <v>62</v>
      </c>
      <c r="B63" s="28">
        <f>4 + Table4[[#This Row],[Map Level]]^1.05</f>
        <v>80.209879330653919</v>
      </c>
      <c r="C63" s="29">
        <f>0.99  +( Table4[[#This Row],[Map Level]] / 20) ^1.5</f>
        <v>6.4481132271142938</v>
      </c>
      <c r="D63" s="29">
        <f>0.9 + Table4[[#This Row],[Map Level]]^1.1 / 10</f>
        <v>10.267654367085212</v>
      </c>
      <c r="E63" s="33">
        <f>0.96 + Table4[[#This Row],[Map Level]]^1.1 / 25</f>
        <v>4.7070617468340856</v>
      </c>
    </row>
    <row r="64" spans="1:5" ht="20.05" customHeight="1" x14ac:dyDescent="0.25">
      <c r="A64" s="35">
        <v>63</v>
      </c>
      <c r="B64" s="28">
        <f>4 + Table4[[#This Row],[Map Level]]^1.05</f>
        <v>81.501048299354977</v>
      </c>
      <c r="C64" s="29">
        <f>0.99  +( Table4[[#This Row],[Map Level]] / 20) ^1.5</f>
        <v>6.5806953950291378</v>
      </c>
      <c r="D64" s="29">
        <f>0.9 + Table4[[#This Row],[Map Level]]^1.1 / 10</f>
        <v>10.433988075395154</v>
      </c>
      <c r="E64" s="33">
        <f>0.96 + Table4[[#This Row],[Map Level]]^1.1 / 25</f>
        <v>4.7735952301580618</v>
      </c>
    </row>
    <row r="65" spans="1:5" ht="20.05" customHeight="1" x14ac:dyDescent="0.25">
      <c r="A65" s="35">
        <v>64</v>
      </c>
      <c r="B65" s="28">
        <f>4 + Table4[[#This Row],[Map Level]]^1.05</f>
        <v>82.793242454074615</v>
      </c>
      <c r="C65" s="29">
        <f>0.99  +( Table4[[#This Row],[Map Level]] / 20) ^1.5</f>
        <v>6.714334022399461</v>
      </c>
      <c r="D65" s="29">
        <f>0.9 + Table4[[#This Row],[Map Level]]^1.1 / 10</f>
        <v>10.600586025666544</v>
      </c>
      <c r="E65" s="33">
        <f>0.96 + Table4[[#This Row],[Map Level]]^1.1 / 25</f>
        <v>4.8402344102666177</v>
      </c>
    </row>
    <row r="66" spans="1:5" ht="20.05" customHeight="1" x14ac:dyDescent="0.25">
      <c r="A66" s="35">
        <v>65</v>
      </c>
      <c r="B66" s="28">
        <f>4 + Table4[[#This Row],[Map Level]]^1.05</f>
        <v>84.086446570012725</v>
      </c>
      <c r="C66" s="29">
        <f>0.99  +( Table4[[#This Row],[Map Level]] / 20) ^1.5</f>
        <v>6.8490208226289822</v>
      </c>
      <c r="D66" s="29">
        <f>0.9 + Table4[[#This Row],[Map Level]]^1.1 / 10</f>
        <v>10.767444498786933</v>
      </c>
      <c r="E66" s="33">
        <f>0.96 + Table4[[#This Row],[Map Level]]^1.1 / 25</f>
        <v>4.906977799514773</v>
      </c>
    </row>
    <row r="67" spans="1:5" ht="20.05" customHeight="1" x14ac:dyDescent="0.25">
      <c r="A67" s="35">
        <v>66</v>
      </c>
      <c r="B67" s="28">
        <f>4 + Table4[[#This Row],[Map Level]]^1.05</f>
        <v>85.380645879344058</v>
      </c>
      <c r="C67" s="29">
        <f>0.99  +( Table4[[#This Row],[Map Level]] / 20) ^1.5</f>
        <v>6.984747701113033</v>
      </c>
      <c r="D67" s="29">
        <f>0.9 + Table4[[#This Row],[Map Level]]^1.1 / 10</f>
        <v>10.934559884453328</v>
      </c>
      <c r="E67" s="33">
        <f>0.96 + Table4[[#This Row],[Map Level]]^1.1 / 25</f>
        <v>4.9738239537813316</v>
      </c>
    </row>
    <row r="68" spans="1:5" ht="20.05" customHeight="1" x14ac:dyDescent="0.25">
      <c r="A68" s="35">
        <v>67</v>
      </c>
      <c r="B68" s="28">
        <f>4 + Table4[[#This Row],[Map Level]]^1.05</f>
        <v>86.675826050782206</v>
      </c>
      <c r="C68" s="29">
        <f>0.99  +( Table4[[#This Row],[Map Level]] / 20) ^1.5</f>
        <v>7.1215067479372474</v>
      </c>
      <c r="D68" s="29">
        <f>0.9 + Table4[[#This Row],[Map Level]]^1.1 / 10</f>
        <v>11.101928676386866</v>
      </c>
      <c r="E68" s="33">
        <f>0.96 + Table4[[#This Row],[Map Level]]^1.1 / 25</f>
        <v>5.0407714705547457</v>
      </c>
    </row>
    <row r="69" spans="1:5" ht="20.05" customHeight="1" x14ac:dyDescent="0.25">
      <c r="A69" s="35">
        <v>68</v>
      </c>
      <c r="B69" s="28">
        <f>4 + Table4[[#This Row],[Map Level]]^1.05</f>
        <v>87.971973170348761</v>
      </c>
      <c r="C69" s="29">
        <f>0.99  +( Table4[[#This Row],[Map Level]] / 20) ^1.5</f>
        <v>7.2592902309591629</v>
      </c>
      <c r="D69" s="29">
        <f>0.9 + Table4[[#This Row],[Map Level]]^1.1 / 10</f>
        <v>11.269547467826134</v>
      </c>
      <c r="E69" s="33">
        <f>0.96 + Table4[[#This Row],[Map Level]]^1.1 / 25</f>
        <v>5.1078189871304529</v>
      </c>
    </row>
    <row r="70" spans="1:5" ht="20.05" customHeight="1" x14ac:dyDescent="0.25">
      <c r="A70" s="35">
        <v>69</v>
      </c>
      <c r="B70" s="28">
        <f>4 + Table4[[#This Row],[Map Level]]^1.05</f>
        <v>89.269073723259766</v>
      </c>
      <c r="C70" s="29">
        <f>0.99  +( Table4[[#This Row],[Map Level]] / 20) ^1.5</f>
        <v>7.3980905892473148</v>
      </c>
      <c r="D70" s="29">
        <f>0.9 + Table4[[#This Row],[Map Level]]^1.1 / 10</f>
        <v>11.437412947279297</v>
      </c>
      <c r="E70" s="33">
        <f>0.96 + Table4[[#This Row],[Map Level]]^1.1 / 25</f>
        <v>5.1749651789117186</v>
      </c>
    </row>
    <row r="71" spans="1:5" ht="20.05" customHeight="1" x14ac:dyDescent="0.25">
      <c r="A71" s="35">
        <v>70</v>
      </c>
      <c r="B71" s="28">
        <f>4 + Table4[[#This Row],[Map Level]]^1.05</f>
        <v>90.567114576850599</v>
      </c>
      <c r="C71" s="29">
        <f>0.99  +( Table4[[#This Row],[Map Level]] / 20) ^1.5</f>
        <v>7.5379004268543985</v>
      </c>
      <c r="D71" s="29">
        <f>0.9 + Table4[[#This Row],[Map Level]]^1.1 / 10</f>
        <v>11.605521894516549</v>
      </c>
      <c r="E71" s="33">
        <f>0.96 + Table4[[#This Row],[Map Level]]^1.1 / 25</f>
        <v>5.2422087578066199</v>
      </c>
    </row>
    <row r="72" spans="1:5" ht="20.05" customHeight="1" x14ac:dyDescent="0.25">
      <c r="A72" s="35">
        <v>71</v>
      </c>
      <c r="B72" s="28">
        <f>4 + Table4[[#This Row],[Map Level]]^1.05</f>
        <v>91.866082964463899</v>
      </c>
      <c r="C72" s="29">
        <f>0.99  +( Table4[[#This Row],[Map Level]] / 20) ^1.5</f>
        <v>7.6787125069029543</v>
      </c>
      <c r="D72" s="29">
        <f>0.9 + Table4[[#This Row],[Map Level]]^1.1 / 10</f>
        <v>11.773871176785999</v>
      </c>
      <c r="E72" s="33">
        <f>0.96 + Table4[[#This Row],[Map Level]]^1.1 / 25</f>
        <v>5.3095484707143994</v>
      </c>
    </row>
    <row r="73" spans="1:5" ht="20.05" customHeight="1" x14ac:dyDescent="0.25">
      <c r="A73" s="35">
        <v>72</v>
      </c>
      <c r="B73" s="28">
        <f>4 + Table4[[#This Row],[Map Level]]^1.05</f>
        <v>93.165966470235034</v>
      </c>
      <c r="C73" s="29">
        <f>0.99  +( Table4[[#This Row],[Map Level]] / 20) ^1.5</f>
        <v>7.8205197459636997</v>
      </c>
      <c r="D73" s="29">
        <f>0.9 + Table4[[#This Row],[Map Level]]^1.1 / 10</f>
        <v>11.94245774523762</v>
      </c>
      <c r="E73" s="33">
        <f>0.96 + Table4[[#This Row],[Map Level]]^1.1 / 25</f>
        <v>5.3769830980950477</v>
      </c>
    </row>
    <row r="74" spans="1:5" ht="20.05" customHeight="1" x14ac:dyDescent="0.25">
      <c r="A74" s="35">
        <v>73</v>
      </c>
      <c r="B74" s="28">
        <f>4 + Table4[[#This Row],[Map Level]]^1.05</f>
        <v>94.466753014712353</v>
      </c>
      <c r="C74" s="29">
        <f>0.99  +( Table4[[#This Row],[Map Level]] / 20) ^1.5</f>
        <v>7.9633152087081216</v>
      </c>
      <c r="D74" s="29">
        <f>0.9 + Table4[[#This Row],[Map Level]]^1.1 / 10</f>
        <v>12.11127863154104</v>
      </c>
      <c r="E74" s="33">
        <f>0.96 + Table4[[#This Row],[Map Level]]^1.1 / 25</f>
        <v>5.4445114526164158</v>
      </c>
    </row>
    <row r="75" spans="1:5" ht="20.05" customHeight="1" x14ac:dyDescent="0.25">
      <c r="A75" s="35">
        <v>74</v>
      </c>
      <c r="B75" s="28">
        <f>4 + Table4[[#This Row],[Map Level]]^1.05</f>
        <v>95.768430841255849</v>
      </c>
      <c r="C75" s="29">
        <f>0.99  +( Table4[[#This Row],[Map Level]] / 20) ^1.5</f>
        <v>8.1070921028183989</v>
      </c>
      <c r="D75" s="29">
        <f>0.9 + Table4[[#This Row],[Map Level]]^1.1 / 10</f>
        <v>12.280330944684275</v>
      </c>
      <c r="E75" s="33">
        <f>0.96 + Table4[[#This Row],[Map Level]]^1.1 / 25</f>
        <v>5.5121323778737095</v>
      </c>
    </row>
    <row r="76" spans="1:5" ht="20.05" customHeight="1" x14ac:dyDescent="0.25">
      <c r="A76" s="35">
        <v>75</v>
      </c>
      <c r="B76" s="28">
        <f>4 + Table4[[#This Row],[Map Level]]^1.05</f>
        <v>97.070988503162681</v>
      </c>
      <c r="C76" s="29">
        <f>0.99  +( Table4[[#This Row],[Map Level]] / 20) ^1.5</f>
        <v>8.2518437741389068</v>
      </c>
      <c r="D76" s="29">
        <f>0.9 + Table4[[#This Row],[Map Level]]^1.1 / 10</f>
        <v>12.449611867941114</v>
      </c>
      <c r="E76" s="33">
        <f>0.96 + Table4[[#This Row],[Map Level]]^1.1 / 25</f>
        <v>5.5798447471764456</v>
      </c>
    </row>
    <row r="77" spans="1:5" ht="20.05" customHeight="1" x14ac:dyDescent="0.25">
      <c r="A77" s="35">
        <v>76</v>
      </c>
      <c r="B77" s="28">
        <f>4 + Table4[[#This Row],[Map Level]]^1.05</f>
        <v>98.374414851470533</v>
      </c>
      <c r="C77" s="29">
        <f>0.99  +( Table4[[#This Row],[Map Level]] / 20) ^1.5</f>
        <v>8.3975637020548124</v>
      </c>
      <c r="D77" s="29">
        <f>0.9 + Table4[[#This Row],[Map Level]]^1.1 / 10</f>
        <v>12.619118655996649</v>
      </c>
      <c r="E77" s="33">
        <f>0.96 + Table4[[#This Row],[Map Level]]^1.1 / 25</f>
        <v>5.647647462398659</v>
      </c>
    </row>
    <row r="78" spans="1:5" ht="20.05" customHeight="1" x14ac:dyDescent="0.25">
      <c r="A78" s="35">
        <v>77</v>
      </c>
      <c r="B78" s="28">
        <f>4 + Table4[[#This Row],[Map Level]]^1.05</f>
        <v>99.678699023395311</v>
      </c>
      <c r="C78" s="29">
        <f>0.99  +( Table4[[#This Row],[Map Level]] / 20) ^1.5</f>
        <v>8.5442454950842048</v>
      </c>
      <c r="D78" s="29">
        <f>0.9 + Table4[[#This Row],[Map Level]]^1.1 / 10</f>
        <v>12.788848632220075</v>
      </c>
      <c r="E78" s="33">
        <f>0.96 + Table4[[#This Row],[Map Level]]^1.1 / 25</f>
        <v>5.7155394528880299</v>
      </c>
    </row>
    <row r="79" spans="1:5" ht="20.05" customHeight="1" x14ac:dyDescent="0.25">
      <c r="A79" s="35">
        <v>78</v>
      </c>
      <c r="B79" s="28">
        <f>4 + Table4[[#This Row],[Map Level]]^1.05</f>
        <v>100.98383043136255</v>
      </c>
      <c r="C79" s="29">
        <f>0.99  +( Table4[[#This Row],[Map Level]] / 20) ^1.5</f>
        <v>8.6918828866712836</v>
      </c>
      <c r="D79" s="29">
        <f>0.9 + Table4[[#This Row],[Map Level]]^1.1 / 10</f>
        <v>12.958799186075995</v>
      </c>
      <c r="E79" s="33">
        <f>0.96 + Table4[[#This Row],[Map Level]]^1.1 / 25</f>
        <v>5.7835196744303978</v>
      </c>
    </row>
    <row r="80" spans="1:5" ht="20.05" customHeight="1" x14ac:dyDescent="0.25">
      <c r="A80" s="35">
        <v>79</v>
      </c>
      <c r="B80" s="28">
        <f>4 + Table4[[#This Row],[Map Level]]^1.05</f>
        <v>102.28979875259424</v>
      </c>
      <c r="C80" s="29">
        <f>0.99  +( Table4[[#This Row],[Map Level]] / 20) ^1.5</f>
        <v>8.8404697311689606</v>
      </c>
      <c r="D80" s="29">
        <f>0.9 + Table4[[#This Row],[Map Level]]^1.1 / 10</f>
        <v>13.128967770665168</v>
      </c>
      <c r="E80" s="33">
        <f>0.96 + Table4[[#This Row],[Map Level]]^1.1 / 25</f>
        <v>5.8515871082660675</v>
      </c>
    </row>
    <row r="81" spans="1:5" ht="20.05" customHeight="1" x14ac:dyDescent="0.25">
      <c r="A81" s="35">
        <v>80</v>
      </c>
      <c r="B81" s="28">
        <f>4 + Table4[[#This Row],[Map Level]]^1.05</f>
        <v>103.59659391921669</v>
      </c>
      <c r="C81" s="29">
        <f>0.99  +( Table4[[#This Row],[Map Level]] / 20) ^1.5</f>
        <v>8.9899999999999984</v>
      </c>
      <c r="D81" s="29">
        <f>0.9 + Table4[[#This Row],[Map Level]]^1.1 / 10</f>
        <v>13.299351900386693</v>
      </c>
      <c r="E81" s="33">
        <f>0.96 + Table4[[#This Row],[Map Level]]^1.1 / 25</f>
        <v>5.919740760154677</v>
      </c>
    </row>
    <row r="82" spans="1:5" ht="20.05" customHeight="1" x14ac:dyDescent="0.25">
      <c r="A82" s="35">
        <v>81</v>
      </c>
      <c r="B82" s="28">
        <f>4 + Table4[[#This Row],[Map Level]]^1.05</f>
        <v>104.904206108857</v>
      </c>
      <c r="C82" s="29">
        <f>0.99  +( Table4[[#This Row],[Map Level]] / 20) ^1.5</f>
        <v>9.1404677779867338</v>
      </c>
      <c r="D82" s="29">
        <f>0.9 + Table4[[#This Row],[Map Level]]^1.1 / 10</f>
        <v>13.469949148714422</v>
      </c>
      <c r="E82" s="33">
        <f>0.96 + Table4[[#This Row],[Map Level]]^1.1 / 25</f>
        <v>5.9879796594857684</v>
      </c>
    </row>
    <row r="83" spans="1:5" ht="20.05" customHeight="1" x14ac:dyDescent="0.25">
      <c r="A83" s="35">
        <v>82</v>
      </c>
      <c r="B83" s="28">
        <f>4 + Table4[[#This Row],[Map Level]]^1.05</f>
        <v>106.21262573569773</v>
      </c>
      <c r="C83" s="29">
        <f>0.99  +( Table4[[#This Row],[Map Level]] / 20) ^1.5</f>
        <v>9.2918672598397993</v>
      </c>
      <c r="D83" s="29">
        <f>0.9 + Table4[[#This Row],[Map Level]]^1.1 / 10</f>
        <v>13.640757146080274</v>
      </c>
      <c r="E83" s="33">
        <f>0.96 + Table4[[#This Row],[Map Level]]^1.1 / 25</f>
        <v>6.056302858432109</v>
      </c>
    </row>
    <row r="84" spans="1:5" ht="20.05" customHeight="1" x14ac:dyDescent="0.25">
      <c r="A84" s="35">
        <v>83</v>
      </c>
      <c r="B84" s="28">
        <f>4 + Table4[[#This Row],[Map Level]]^1.05</f>
        <v>107.52184344196435</v>
      </c>
      <c r="C84" s="29">
        <f>0.99  +( Table4[[#This Row],[Map Level]] / 20) ^1.5</f>
        <v>9.444192746797297</v>
      </c>
      <c r="D84" s="29">
        <f>0.9 + Table4[[#This Row],[Map Level]]^1.1 / 10</f>
        <v>13.811773577858522</v>
      </c>
      <c r="E84" s="33">
        <f>0.96 + Table4[[#This Row],[Map Level]]^1.1 / 25</f>
        <v>6.1247094311434092</v>
      </c>
    </row>
    <row r="85" spans="1:5" ht="20.05" customHeight="1" x14ac:dyDescent="0.25">
      <c r="A85" s="35">
        <v>84</v>
      </c>
      <c r="B85" s="28">
        <f>4 + Table4[[#This Row],[Map Level]]^1.05</f>
        <v>108.83185008981563</v>
      </c>
      <c r="C85" s="29">
        <f>0.99  +( Table4[[#This Row],[Map Level]] / 20) ^1.5</f>
        <v>9.597438643406063</v>
      </c>
      <c r="D85" s="29">
        <f>0.9 + Table4[[#This Row],[Map Level]]^1.1 / 10</f>
        <v>13.98299618244474</v>
      </c>
      <c r="E85" s="33">
        <f>0.96 + Table4[[#This Row],[Map Level]]^1.1 / 25</f>
        <v>6.1931984729778957</v>
      </c>
    </row>
    <row r="86" spans="1:5" ht="20.05" customHeight="1" x14ac:dyDescent="0.25">
      <c r="A86" s="35">
        <v>85</v>
      </c>
      <c r="B86" s="28">
        <f>4 + Table4[[#This Row],[Map Level]]^1.05</f>
        <v>110.14263675361786</v>
      </c>
      <c r="C86" s="29">
        <f>0.99  +( Table4[[#This Row],[Map Level]] / 20) ^1.5</f>
        <v>9.7515994544375282</v>
      </c>
      <c r="D86" s="29">
        <f>0.9 + Table4[[#This Row],[Map Level]]^1.1 / 10</f>
        <v>14.15442274942408</v>
      </c>
      <c r="E86" s="33">
        <f>0.96 + Table4[[#This Row],[Map Level]]^1.1 / 25</f>
        <v>6.2617690997696318</v>
      </c>
    </row>
    <row r="87" spans="1:5" ht="20.05" customHeight="1" x14ac:dyDescent="0.25">
      <c r="A87" s="35">
        <v>86</v>
      </c>
      <c r="B87" s="28">
        <f>4 + Table4[[#This Row],[Map Level]]^1.05</f>
        <v>111.45419471257594</v>
      </c>
      <c r="C87" s="29">
        <f>0.99  +( Table4[[#This Row],[Map Level]] / 20) ^1.5</f>
        <v>9.9066697819309191</v>
      </c>
      <c r="D87" s="29">
        <f>0.9 + Table4[[#This Row],[Map Level]]^1.1 / 10</f>
        <v>14.326051117823473</v>
      </c>
      <c r="E87" s="33">
        <f>0.96 + Table4[[#This Row],[Map Level]]^1.1 / 25</f>
        <v>6.3304204471293897</v>
      </c>
    </row>
    <row r="88" spans="1:5" ht="20.05" customHeight="1" x14ac:dyDescent="0.25">
      <c r="A88" s="35">
        <v>87</v>
      </c>
      <c r="B88" s="28">
        <f>4 + Table4[[#This Row],[Map Level]]^1.05</f>
        <v>112.76651544370549</v>
      </c>
      <c r="C88" s="29">
        <f>0.99  +( Table4[[#This Row],[Map Level]] / 20) ^1.5</f>
        <v>10.062644322357182</v>
      </c>
      <c r="D88" s="29">
        <f>0.9 + Table4[[#This Row],[Map Level]]^1.1 / 10</f>
        <v>14.497879174443474</v>
      </c>
      <c r="E88" s="33">
        <f>0.96 + Table4[[#This Row],[Map Level]]^1.1 / 25</f>
        <v>6.3991516697773898</v>
      </c>
    </row>
    <row r="89" spans="1:5" ht="20.05" customHeight="1" x14ac:dyDescent="0.25">
      <c r="A89" s="35">
        <v>88</v>
      </c>
      <c r="B89" s="28">
        <f>4 + Table4[[#This Row],[Map Level]]^1.05</f>
        <v>114.0795906151218</v>
      </c>
      <c r="C89" s="29">
        <f>0.99  +( Table4[[#This Row],[Map Level]] / 20) ^1.5</f>
        <v>10.219517863897336</v>
      </c>
      <c r="D89" s="29">
        <f>0.9 + Table4[[#This Row],[Map Level]]^1.1 / 10</f>
        <v>14.669904852264565</v>
      </c>
      <c r="E89" s="33">
        <f>0.96 + Table4[[#This Row],[Map Level]]^1.1 / 25</f>
        <v>6.467961940905826</v>
      </c>
    </row>
    <row r="90" spans="1:5" ht="20.05" customHeight="1" x14ac:dyDescent="0.25">
      <c r="A90" s="35">
        <v>89</v>
      </c>
      <c r="B90" s="28">
        <f>4 + Table4[[#This Row],[Map Level]]^1.05</f>
        <v>115.3934120796321</v>
      </c>
      <c r="C90" s="29">
        <f>0.99  +( Table4[[#This Row],[Map Level]] / 20) ^1.5</f>
        <v>10.377285283829396</v>
      </c>
      <c r="D90" s="29">
        <f>0.9 + Table4[[#This Row],[Map Level]]^1.1 / 10</f>
        <v>14.842126128924404</v>
      </c>
      <c r="E90" s="33">
        <f>0.96 + Table4[[#This Row],[Map Level]]^1.1 / 25</f>
        <v>6.5368504515697614</v>
      </c>
    </row>
    <row r="91" spans="1:5" ht="20.05" customHeight="1" x14ac:dyDescent="0.25">
      <c r="A91" s="35">
        <v>90</v>
      </c>
      <c r="B91" s="28">
        <f>4 + Table4[[#This Row],[Map Level]]^1.05</f>
        <v>116.70797186861103</v>
      </c>
      <c r="C91" s="29">
        <f>0.99  +( Table4[[#This Row],[Map Level]] / 20) ^1.5</f>
        <v>10.535941546018391</v>
      </c>
      <c r="D91" s="29">
        <f>0.9 + Table4[[#This Row],[Map Level]]^1.1 / 10</f>
        <v>15.014541025261806</v>
      </c>
      <c r="E91" s="33">
        <f>0.96 + Table4[[#This Row],[Map Level]]^1.1 / 25</f>
        <v>6.6058164101047225</v>
      </c>
    </row>
    <row r="92" spans="1:5" ht="20.05" customHeight="1" x14ac:dyDescent="0.25">
      <c r="A92" s="35">
        <v>91</v>
      </c>
      <c r="B92" s="28">
        <f>4 + Table4[[#This Row],[Map Level]]^1.05</f>
        <v>118.02326218614583</v>
      </c>
      <c r="C92" s="29">
        <f>0.99  +( Table4[[#This Row],[Map Level]] / 20) ^1.5</f>
        <v>10.695481698504201</v>
      </c>
      <c r="D92" s="29">
        <f>0.9 + Table4[[#This Row],[Map Level]]^1.1 / 10</f>
        <v>15.187147603923677</v>
      </c>
      <c r="E92" s="33">
        <f>0.96 + Table4[[#This Row],[Map Level]]^1.1 / 25</f>
        <v>6.6748590415694711</v>
      </c>
    </row>
    <row r="93" spans="1:5" ht="20.05" customHeight="1" x14ac:dyDescent="0.25">
      <c r="A93" s="35">
        <v>92</v>
      </c>
      <c r="B93" s="28">
        <f>4 + Table4[[#This Row],[Map Level]]^1.05</f>
        <v>119.3392754034349</v>
      </c>
      <c r="C93" s="29">
        <f>0.99  +( Table4[[#This Row],[Map Level]] / 20) ^1.5</f>
        <v>10.855900871182518</v>
      </c>
      <c r="D93" s="29">
        <f>0.9 + Table4[[#This Row],[Map Level]]^1.1 / 10</f>
        <v>15.35994396803196</v>
      </c>
      <c r="E93" s="33">
        <f>0.96 + Table4[[#This Row],[Map Level]]^1.1 / 25</f>
        <v>6.7439775872127834</v>
      </c>
    </row>
    <row r="94" spans="1:5" ht="20.05" customHeight="1" x14ac:dyDescent="0.25">
      <c r="A94" s="35">
        <v>93</v>
      </c>
      <c r="B94" s="28">
        <f>4 + Table4[[#This Row],[Map Level]]^1.05</f>
        <v>120.65600405342799</v>
      </c>
      <c r="C94" s="29">
        <f>0.99  +( Table4[[#This Row],[Map Level]] / 20) ^1.5</f>
        <v>11.017194273574239</v>
      </c>
      <c r="D94" s="29">
        <f>0.9 + Table4[[#This Row],[Map Level]]^1.1 / 10</f>
        <v>15.532928259906887</v>
      </c>
      <c r="E94" s="33">
        <f>0.96 + Table4[[#This Row],[Map Level]]^1.1 / 25</f>
        <v>6.8131713039627551</v>
      </c>
    </row>
    <row r="95" spans="1:5" ht="20.05" customHeight="1" x14ac:dyDescent="0.25">
      <c r="A95" s="35">
        <v>94</v>
      </c>
      <c r="B95" s="28">
        <f>4 + Table4[[#This Row],[Map Level]]^1.05</f>
        <v>121.9734408256932</v>
      </c>
      <c r="C95" s="29">
        <f>0.99  +( Table4[[#This Row],[Map Level]] / 20) ^1.5</f>
        <v>11.179357192679038</v>
      </c>
      <c r="D95" s="29">
        <f>0.9 + Table4[[#This Row],[Map Level]]^1.1 / 10</f>
        <v>15.706098659843974</v>
      </c>
      <c r="E95" s="33">
        <f>0.96 + Table4[[#This Row],[Map Level]]^1.1 / 25</f>
        <v>6.8824394639375894</v>
      </c>
    </row>
    <row r="96" spans="1:5" ht="20.05" customHeight="1" x14ac:dyDescent="0.25">
      <c r="A96" s="35">
        <v>95</v>
      </c>
      <c r="B96" s="28">
        <f>4 + Table4[[#This Row],[Map Level]]^1.05</f>
        <v>123.29157856150054</v>
      </c>
      <c r="C96" s="29">
        <f>0.99  +( Table4[[#This Row],[Map Level]] / 20) ^1.5</f>
        <v>11.342384990909103</v>
      </c>
      <c r="D96" s="29">
        <f>0.9 + Table4[[#This Row],[Map Level]]^1.1 / 10</f>
        <v>15.879453384941732</v>
      </c>
      <c r="E96" s="33">
        <f>0.96 + Table4[[#This Row],[Map Level]]^1.1 / 25</f>
        <v>6.9517813539766928</v>
      </c>
    </row>
    <row r="97" spans="1:5" ht="20.05" customHeight="1" x14ac:dyDescent="0.25">
      <c r="A97" s="35">
        <v>96</v>
      </c>
      <c r="B97" s="28">
        <f>4 + Table4[[#This Row],[Map Level]]^1.05</f>
        <v>124.61041024910901</v>
      </c>
      <c r="C97" s="29">
        <f>0.99  +( Table4[[#This Row],[Map Level]] / 20) ^1.5</f>
        <v>11.506273104099188</v>
      </c>
      <c r="D97" s="29">
        <f>0.9 + Table4[[#This Row],[Map Level]]^1.1 / 10</f>
        <v>16.052990687977481</v>
      </c>
      <c r="E97" s="33">
        <f>0.96 + Table4[[#This Row],[Map Level]]^1.1 / 25</f>
        <v>7.0211962751909924</v>
      </c>
    </row>
    <row r="98" spans="1:5" ht="20.05" customHeight="1" x14ac:dyDescent="0.25">
      <c r="A98" s="35">
        <v>97</v>
      </c>
      <c r="B98" s="28">
        <f>4 + Table4[[#This Row],[Map Level]]^1.05</f>
        <v>125.92992901924896</v>
      </c>
      <c r="C98" s="29">
        <f>0.99  +( Table4[[#This Row],[Map Level]] / 20) ^1.5</f>
        <v>11.671017039589442</v>
      </c>
      <c r="D98" s="29">
        <f>0.9 + Table4[[#This Row],[Map Level]]^1.1 / 10</f>
        <v>16.226708856328944</v>
      </c>
      <c r="E98" s="33">
        <f>0.96 + Table4[[#This Row],[Map Level]]^1.1 / 25</f>
        <v>7.0906835425315782</v>
      </c>
    </row>
    <row r="99" spans="1:5" ht="20.05" customHeight="1" x14ac:dyDescent="0.25">
      <c r="A99" s="35">
        <v>98</v>
      </c>
      <c r="B99" s="28">
        <f>4 + Table4[[#This Row],[Map Level]]^1.05</f>
        <v>127.25012814078703</v>
      </c>
      <c r="C99" s="29">
        <f>0.99  +( Table4[[#This Row],[Map Level]] / 20) ^1.5</f>
        <v>11.836612374377543</v>
      </c>
      <c r="D99" s="29">
        <f>0.9 + Table4[[#This Row],[Map Level]]^1.1 / 10</f>
        <v>16.400606210939198</v>
      </c>
      <c r="E99" s="33">
        <f>0.96 + Table4[[#This Row],[Map Level]]^1.1 / 25</f>
        <v>7.1602424843756793</v>
      </c>
    </row>
    <row r="100" spans="1:5" ht="20.05" customHeight="1" x14ac:dyDescent="0.25">
      <c r="A100" s="35">
        <v>99</v>
      </c>
      <c r="B100" s="28">
        <f>4 + Table4[[#This Row],[Map Level]]^1.05</f>
        <v>128.57100101656715</v>
      </c>
      <c r="C100" s="29">
        <f>0.99  +( Table4[[#This Row],[Map Level]] / 20) ^1.5</f>
        <v>12.003054753337063</v>
      </c>
      <c r="D100" s="29">
        <f>0.9 + Table4[[#This Row],[Map Level]]^1.1 / 10</f>
        <v>16.574681105322785</v>
      </c>
      <c r="E100" s="33">
        <f>0.96 + Table4[[#This Row],[Map Level]]^1.1 / 25</f>
        <v>7.229872442129115</v>
      </c>
    </row>
    <row r="101" spans="1:5" ht="20.05" customHeight="1" thickBot="1" x14ac:dyDescent="0.3">
      <c r="A101" s="35">
        <v>100</v>
      </c>
      <c r="B101" s="28">
        <f>4 + Table4[[#This Row],[Map Level]]^1.05</f>
        <v>129.89254117941675</v>
      </c>
      <c r="C101" s="29">
        <f>0.99  +( Table4[[#This Row],[Map Level]] / 20) ^1.5</f>
        <v>12.170339887498946</v>
      </c>
      <c r="D101" s="30">
        <f>0.9 + Table4[[#This Row],[Map Level]]^1.1 / 10</f>
        <v>16.748931924611153</v>
      </c>
      <c r="E101" s="34">
        <f>0.96 + Table4[[#This Row],[Map Level]]^1.1 / 25</f>
        <v>7.2995727698444615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01B4-15DA-4D72-8300-E7AB0B16ACD2}">
  <dimension ref="A1:H9"/>
  <sheetViews>
    <sheetView workbookViewId="0">
      <selection activeCell="H7" sqref="A7:H7"/>
    </sheetView>
  </sheetViews>
  <sheetFormatPr defaultRowHeight="14.3" x14ac:dyDescent="0.25"/>
  <cols>
    <col min="1" max="1" width="16.875" style="1" customWidth="1"/>
    <col min="2" max="2" width="17.25" style="1" customWidth="1"/>
    <col min="3" max="3" width="27.5" style="1" customWidth="1"/>
    <col min="4" max="4" width="18.375" style="1" customWidth="1"/>
    <col min="5" max="5" width="22.875" style="1" customWidth="1"/>
    <col min="6" max="6" width="31.625" style="1" customWidth="1"/>
    <col min="7" max="7" width="24.625" style="1" customWidth="1"/>
    <col min="8" max="8" width="42.875" style="1" customWidth="1"/>
    <col min="9" max="16384" width="9" style="1"/>
  </cols>
  <sheetData>
    <row r="1" spans="1:8" ht="46.2" customHeight="1" thickBot="1" x14ac:dyDescent="0.3">
      <c r="A1" s="5" t="s">
        <v>67</v>
      </c>
      <c r="B1" s="6" t="s">
        <v>68</v>
      </c>
      <c r="C1" s="6" t="s">
        <v>69</v>
      </c>
      <c r="D1" s="6" t="s">
        <v>70</v>
      </c>
      <c r="E1" s="6" t="s">
        <v>71</v>
      </c>
      <c r="F1" s="6" t="s">
        <v>80</v>
      </c>
      <c r="G1" s="6" t="s">
        <v>76</v>
      </c>
      <c r="H1" s="7" t="s">
        <v>47</v>
      </c>
    </row>
    <row r="2" spans="1:8" ht="20.05" customHeight="1" x14ac:dyDescent="0.25">
      <c r="A2" s="48" t="s">
        <v>72</v>
      </c>
      <c r="B2" s="19">
        <v>20</v>
      </c>
      <c r="C2" s="19">
        <v>1</v>
      </c>
      <c r="D2" s="19">
        <v>0</v>
      </c>
      <c r="E2" s="19">
        <v>0</v>
      </c>
      <c r="F2" s="19">
        <v>0.5</v>
      </c>
      <c r="G2" s="19">
        <v>0.8</v>
      </c>
      <c r="H2" s="46" t="s">
        <v>74</v>
      </c>
    </row>
    <row r="3" spans="1:8" ht="20.05" customHeight="1" x14ac:dyDescent="0.25">
      <c r="A3" s="48" t="s">
        <v>73</v>
      </c>
      <c r="B3" s="19">
        <v>50</v>
      </c>
      <c r="C3" s="19">
        <v>1.1000000000000001</v>
      </c>
      <c r="D3" s="19">
        <v>0</v>
      </c>
      <c r="E3" s="19">
        <v>0</v>
      </c>
      <c r="F3" s="19">
        <v>0</v>
      </c>
      <c r="G3" s="19">
        <v>1</v>
      </c>
      <c r="H3" s="46" t="s">
        <v>75</v>
      </c>
    </row>
    <row r="4" spans="1:8" ht="20.05" customHeight="1" x14ac:dyDescent="0.25">
      <c r="A4" s="48" t="s">
        <v>77</v>
      </c>
      <c r="B4" s="19">
        <v>15</v>
      </c>
      <c r="C4" s="19">
        <v>1.5</v>
      </c>
      <c r="D4" s="19">
        <v>1</v>
      </c>
      <c r="E4" s="19">
        <v>0.2</v>
      </c>
      <c r="F4" s="19">
        <v>0.8</v>
      </c>
      <c r="G4" s="19">
        <v>0.5</v>
      </c>
      <c r="H4" s="46" t="s">
        <v>78</v>
      </c>
    </row>
    <row r="5" spans="1:8" ht="20.05" customHeight="1" x14ac:dyDescent="0.25">
      <c r="A5" s="48" t="s">
        <v>79</v>
      </c>
      <c r="B5" s="19">
        <v>18</v>
      </c>
      <c r="C5" s="19">
        <v>1.2</v>
      </c>
      <c r="D5" s="19">
        <v>0</v>
      </c>
      <c r="E5" s="19">
        <v>1</v>
      </c>
      <c r="F5" s="19">
        <v>0.7</v>
      </c>
      <c r="G5" s="19">
        <v>0.6</v>
      </c>
      <c r="H5" s="46" t="s">
        <v>81</v>
      </c>
    </row>
    <row r="6" spans="1:8" ht="20.05" customHeight="1" x14ac:dyDescent="0.25">
      <c r="A6" s="48" t="s">
        <v>82</v>
      </c>
      <c r="B6" s="19">
        <v>18</v>
      </c>
      <c r="C6" s="19">
        <v>1</v>
      </c>
      <c r="D6" s="19">
        <v>0.4</v>
      </c>
      <c r="E6" s="19">
        <v>0</v>
      </c>
      <c r="F6" s="19">
        <v>0</v>
      </c>
      <c r="G6" s="19">
        <v>0</v>
      </c>
      <c r="H6" s="46" t="s">
        <v>83</v>
      </c>
    </row>
    <row r="7" spans="1:8" ht="20.05" customHeight="1" thickBot="1" x14ac:dyDescent="0.3">
      <c r="A7" s="47" t="s">
        <v>84</v>
      </c>
      <c r="B7" s="44">
        <v>25</v>
      </c>
      <c r="C7" s="44">
        <v>1.2</v>
      </c>
      <c r="D7" s="44">
        <v>0.2</v>
      </c>
      <c r="E7" s="44">
        <v>0.2</v>
      </c>
      <c r="F7" s="44">
        <v>0.6</v>
      </c>
      <c r="G7" s="44">
        <v>0.6</v>
      </c>
      <c r="H7" s="45" t="s">
        <v>85</v>
      </c>
    </row>
    <row r="8" spans="1:8" ht="20.05" customHeight="1" x14ac:dyDescent="0.25"/>
    <row r="9" spans="1:8" ht="20.0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</vt:lpstr>
      <vt:lpstr>Enemy</vt:lpstr>
      <vt:lpstr>Bullet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2019-07-29T15:53:22Z</dcterms:created>
  <dcterms:modified xsi:type="dcterms:W3CDTF">2019-08-30T20:51:34Z</dcterms:modified>
</cp:coreProperties>
</file>