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ichal\Downloads\"/>
    </mc:Choice>
  </mc:AlternateContent>
  <xr:revisionPtr revIDLastSave="0" documentId="13_ncr:1_{A90B018A-D960-49AF-9FEA-409B1B3261F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2" l="1"/>
  <c r="R43" i="2"/>
  <c r="N43" i="2"/>
  <c r="L43" i="2"/>
  <c r="J43" i="2" l="1"/>
  <c r="K43" i="2"/>
  <c r="O42" i="1"/>
  <c r="Q3" i="2"/>
  <c r="R3" i="2"/>
  <c r="Q4" i="2"/>
  <c r="R4" i="2"/>
  <c r="Q5" i="2"/>
  <c r="R5" i="2"/>
  <c r="Q6" i="2"/>
  <c r="R6" i="2"/>
  <c r="Q7" i="2"/>
  <c r="R7" i="2"/>
  <c r="Q9" i="2"/>
  <c r="R9" i="2"/>
  <c r="Q10" i="2"/>
  <c r="R10" i="2"/>
  <c r="Q11" i="2"/>
  <c r="R11" i="2"/>
  <c r="Q12" i="2"/>
  <c r="R12" i="2"/>
  <c r="Q13" i="2"/>
  <c r="R13" i="2"/>
  <c r="Q14" i="2"/>
  <c r="R14" i="2"/>
  <c r="Q16" i="2"/>
  <c r="R16" i="2"/>
  <c r="Q17" i="2"/>
  <c r="R17" i="2"/>
  <c r="Q18" i="2"/>
  <c r="R18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2" i="2"/>
  <c r="R32" i="2"/>
  <c r="Q33" i="2"/>
  <c r="R33" i="2"/>
  <c r="Q34" i="2"/>
  <c r="R34" i="2"/>
  <c r="Q35" i="2"/>
  <c r="R35" i="2"/>
  <c r="R2" i="2"/>
  <c r="Q2" i="2"/>
  <c r="Z43" i="2"/>
  <c r="Y43" i="2"/>
  <c r="X43" i="2"/>
  <c r="S38" i="2"/>
  <c r="T38" i="2"/>
  <c r="U38" i="2"/>
  <c r="V38" i="2"/>
  <c r="W38" i="2"/>
  <c r="Y48" i="2" s="1"/>
  <c r="X38" i="2"/>
  <c r="W48" i="2" s="1"/>
  <c r="Y38" i="2"/>
  <c r="X48" i="2" s="1"/>
  <c r="Z38" i="2"/>
  <c r="Z48" i="2" s="1"/>
  <c r="AA38" i="2"/>
  <c r="S39" i="2"/>
  <c r="S40" i="2" s="1"/>
  <c r="T39" i="2"/>
  <c r="T40" i="2" s="1"/>
  <c r="U39" i="2"/>
  <c r="U40" i="2" s="1"/>
  <c r="V39" i="2"/>
  <c r="V40" i="2" s="1"/>
  <c r="W39" i="2"/>
  <c r="W40" i="2" s="1"/>
  <c r="Y50" i="2" s="1"/>
  <c r="X39" i="2"/>
  <c r="X40" i="2" s="1"/>
  <c r="W50" i="2" s="1"/>
  <c r="Y39" i="2"/>
  <c r="Y40" i="2" s="1"/>
  <c r="X50" i="2" s="1"/>
  <c r="Z39" i="2"/>
  <c r="Z40" i="2" s="1"/>
  <c r="Z50" i="2" s="1"/>
  <c r="AA39" i="2"/>
  <c r="AA40" i="2" s="1"/>
  <c r="N44" i="2"/>
  <c r="M38" i="2"/>
  <c r="O48" i="2" s="1"/>
  <c r="N38" i="2"/>
  <c r="M48" i="2" s="1"/>
  <c r="O38" i="2"/>
  <c r="N48" i="2" s="1"/>
  <c r="P38" i="2"/>
  <c r="P48" i="2" s="1"/>
  <c r="M39" i="2"/>
  <c r="M40" i="2" s="1"/>
  <c r="O50" i="2" s="1"/>
  <c r="N39" i="2"/>
  <c r="N40" i="2" s="1"/>
  <c r="M50" i="2" s="1"/>
  <c r="O39" i="2"/>
  <c r="O40" i="2" s="1"/>
  <c r="N50" i="2" s="1"/>
  <c r="P39" i="2"/>
  <c r="P40" i="2" s="1"/>
  <c r="P50" i="2" s="1"/>
  <c r="M38" i="1"/>
  <c r="M40" i="1" s="1"/>
  <c r="M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I44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I42" i="1"/>
  <c r="J38" i="1"/>
  <c r="K38" i="1"/>
  <c r="L38" i="1"/>
  <c r="L40" i="1" s="1"/>
  <c r="J39" i="1"/>
  <c r="K39" i="1"/>
  <c r="K40" i="1" s="1"/>
  <c r="L39" i="1"/>
  <c r="I40" i="1"/>
  <c r="I39" i="1"/>
  <c r="I38" i="1"/>
  <c r="D39" i="1"/>
  <c r="F39" i="1"/>
  <c r="G39" i="1"/>
  <c r="H39" i="1"/>
  <c r="E39" i="1"/>
  <c r="E38" i="1"/>
  <c r="F38" i="1"/>
  <c r="G38" i="1"/>
  <c r="H38" i="1"/>
  <c r="D38" i="1"/>
  <c r="Q38" i="2" l="1"/>
  <c r="S48" i="2" s="1"/>
  <c r="R39" i="2"/>
  <c r="R40" i="2" s="1"/>
  <c r="R50" i="2" s="1"/>
  <c r="I40" i="2"/>
  <c r="R38" i="2"/>
  <c r="R48" i="2" s="1"/>
  <c r="Q39" i="2"/>
  <c r="Q40" i="2" s="1"/>
  <c r="S50" i="2" s="1"/>
  <c r="X49" i="2"/>
  <c r="P49" i="2"/>
  <c r="R49" i="2"/>
  <c r="W49" i="2"/>
  <c r="N49" i="2"/>
  <c r="Z49" i="2"/>
  <c r="M49" i="2"/>
  <c r="O49" i="2"/>
  <c r="Y49" i="2"/>
  <c r="J40" i="1"/>
  <c r="J40" i="2"/>
  <c r="L40" i="2"/>
  <c r="K40" i="2"/>
  <c r="S49" i="2" l="1"/>
</calcChain>
</file>

<file path=xl/sharedStrings.xml><?xml version="1.0" encoding="utf-8"?>
<sst xmlns="http://schemas.openxmlformats.org/spreadsheetml/2006/main" count="191" uniqueCount="71">
  <si>
    <t>FnFFOM_v2</t>
  </si>
  <si>
    <t>anonymous</t>
  </si>
  <si>
    <t>656cbe939b8a5cc866d7ccd2</t>
  </si>
  <si>
    <t>6539185ae1c6f8b919b85f12</t>
  </si>
  <si>
    <t>62e154b0682e270b4acdf5ee</t>
  </si>
  <si>
    <t>6106ac34408681f3b0d07396</t>
  </si>
  <si>
    <t>60c1c8ade4bb1ec24514a4d5</t>
  </si>
  <si>
    <t>609d1db6e6624a23a8f99f0d</t>
  </si>
  <si>
    <t>6070388ecc8d1f63c6349b7b</t>
  </si>
  <si>
    <t>5f9db33caa0c5631a5f9cc7d</t>
  </si>
  <si>
    <t>5f6f5427a809f44b50e3d911</t>
  </si>
  <si>
    <t>5f356a45273930520ded9451</t>
  </si>
  <si>
    <t>5e75329210ac300a26c58065</t>
  </si>
  <si>
    <t>5e433ed3393e971e19f4735d</t>
  </si>
  <si>
    <t>5d6fa2acea352300019343f0</t>
  </si>
  <si>
    <t>5c62cd853943090001db9af8</t>
  </si>
  <si>
    <t>56dab8dec5b248000ce2f99e</t>
  </si>
  <si>
    <t>medRTallTrials</t>
  </si>
  <si>
    <t>old_outdoors_MED_RT</t>
  </si>
  <si>
    <t>old_non_food_MED_RT</t>
  </si>
  <si>
    <t>old_food_MED_RT</t>
  </si>
  <si>
    <t>old_faces_MED_RT</t>
  </si>
  <si>
    <t>new_Outdoor_MED_RT</t>
  </si>
  <si>
    <t>new_non_food_MED_RT</t>
  </si>
  <si>
    <t>new_food_MED_RT</t>
  </si>
  <si>
    <t>new_Face_MED_RT</t>
  </si>
  <si>
    <t>old_outdoors_acc</t>
  </si>
  <si>
    <t>old_non_food_acc</t>
  </si>
  <si>
    <t>old_food_acc</t>
  </si>
  <si>
    <t>old_faces_acc</t>
  </si>
  <si>
    <t>new_Outdoor_acc</t>
  </si>
  <si>
    <t>new_non_food_acc</t>
  </si>
  <si>
    <t>new_food_acc</t>
  </si>
  <si>
    <t>new_Face_acc</t>
  </si>
  <si>
    <t>attentionCheck5</t>
  </si>
  <si>
    <t>attentionCheck4</t>
  </si>
  <si>
    <t>attentionCheck3</t>
  </si>
  <si>
    <t>attentionCheck2</t>
  </si>
  <si>
    <t>attentionCheck1</t>
  </si>
  <si>
    <t>ExpDuration</t>
  </si>
  <si>
    <t>expName</t>
  </si>
  <si>
    <t>participant</t>
  </si>
  <si>
    <t>FnFFO_v1</t>
  </si>
  <si>
    <t>YM057</t>
  </si>
  <si>
    <t>S S 049</t>
  </si>
  <si>
    <t>RM776</t>
  </si>
  <si>
    <t>hb337</t>
  </si>
  <si>
    <t>AM091</t>
  </si>
  <si>
    <t>65745708518a6ec1b4773387</t>
  </si>
  <si>
    <t>650f65aac58fe4dc08bbe23f</t>
  </si>
  <si>
    <t>61728b3e4e680d6c607f514c</t>
  </si>
  <si>
    <t>6159ba34127db31d09b8d366</t>
  </si>
  <si>
    <t>6155287602bd964e07e2aacb</t>
  </si>
  <si>
    <t>611d1b663a5c2ab412850a1c</t>
  </si>
  <si>
    <t>6108d28d08eca1a451fc8e5e</t>
  </si>
  <si>
    <t>60f18f433a08db69fcadb70d</t>
  </si>
  <si>
    <t>609ab970bcff69957427445d</t>
  </si>
  <si>
    <t>5f88903753b24c0437c2bc9c</t>
  </si>
  <si>
    <t>5eea256b9e506b0d09822cdc</t>
  </si>
  <si>
    <t>5db9877aee6f57000b1487c5</t>
  </si>
  <si>
    <t>new mean</t>
  </si>
  <si>
    <t>count</t>
  </si>
  <si>
    <t>ttest</t>
  </si>
  <si>
    <t>food</t>
  </si>
  <si>
    <t>nonfood</t>
  </si>
  <si>
    <t>faces</t>
  </si>
  <si>
    <t>outdoors</t>
  </si>
  <si>
    <t>average</t>
  </si>
  <si>
    <t>SEM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</si>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</sst>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0" tint="-0.14999847407452621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1" fillId="0" borderId="0" xfId="0" applyFont="1"/>
    <xf numFmtId="0" fontId="2" fillId="0" borderId="0" xfId="0" applyFont="1"/>
    <xf numFmtId="0" fontId="1" fillId="3" borderId="3" xfId="0" applyFont="1" applyFill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3" fillId="0" borderId="0" xfId="0" applyFont="1"/>
    <xf numFmtId="0" fontId="1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performance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(2)'!$N$2:$O$2</c:f>
              <c:numCache>
                <c:formatCode>General</c:formatCode>
                <c:ptCount val="2"/>
                <c:pt idx="0">
                  <c:v>77.5</c:v>
                </c:pt>
                <c:pt idx="1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E09-8EC7-450B9CAE9A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(2)'!$N$3:$O$3</c:f>
              <c:numCache>
                <c:formatCode>General</c:formatCode>
                <c:ptCount val="2"/>
                <c:pt idx="0">
                  <c:v>80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E09-8EC7-450B9CAE9A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(2)'!$N$4:$O$4</c:f>
              <c:numCache>
                <c:formatCode>General</c:formatCode>
                <c:ptCount val="2"/>
                <c:pt idx="0">
                  <c:v>70</c:v>
                </c:pt>
                <c:pt idx="1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E09-8EC7-450B9CAE9A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(2)'!$N$5:$O$5</c:f>
              <c:numCache>
                <c:formatCode>General</c:formatCode>
                <c:ptCount val="2"/>
                <c:pt idx="0">
                  <c:v>67.5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5-4E09-8EC7-450B9CAE9A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(2)'!$N$6:$O$6</c:f>
              <c:numCache>
                <c:formatCode>General</c:formatCode>
                <c:ptCount val="2"/>
                <c:pt idx="0">
                  <c:v>70</c:v>
                </c:pt>
                <c:pt idx="1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5-4E09-8EC7-450B9CAE9A7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(2)'!$N$7:$O$7</c:f>
              <c:numCache>
                <c:formatCode>General</c:formatCode>
                <c:ptCount val="2"/>
                <c:pt idx="0">
                  <c:v>22.5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75-4E09-8EC7-450B9CAE9A7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(2)'!$N$8:$O$8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75-4E09-8EC7-450B9CAE9A7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(2)'!$N$9:$O$9</c:f>
              <c:numCache>
                <c:formatCode>General</c:formatCode>
                <c:ptCount val="2"/>
                <c:pt idx="0">
                  <c:v>87.5</c:v>
                </c:pt>
                <c:pt idx="1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75-4E09-8EC7-450B9CAE9A7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(2)'!$N$10:$O$10</c:f>
              <c:numCache>
                <c:formatCode>General</c:formatCode>
                <c:ptCount val="2"/>
                <c:pt idx="0">
                  <c:v>80</c:v>
                </c:pt>
                <c:pt idx="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75-4E09-8EC7-450B9CAE9A7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(2)'!$N$11:$O$11</c:f>
              <c:numCache>
                <c:formatCode>General</c:formatCode>
                <c:ptCount val="2"/>
                <c:pt idx="0">
                  <c:v>80</c:v>
                </c:pt>
                <c:pt idx="1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75-4E09-8EC7-450B9CAE9A7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(2)'!$N$12:$O$12</c:f>
              <c:numCache>
                <c:formatCode>General</c:formatCode>
                <c:ptCount val="2"/>
                <c:pt idx="0">
                  <c:v>45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75-4E09-8EC7-450B9CAE9A7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(2)'!$N$13:$O$13</c:f>
              <c:numCache>
                <c:formatCode>General</c:formatCode>
                <c:ptCount val="2"/>
                <c:pt idx="0">
                  <c:v>57.499999999999993</c:v>
                </c:pt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75-4E09-8EC7-450B9CAE9A7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(2)'!$N$14:$O$14</c:f>
              <c:numCache>
                <c:formatCode>General</c:formatCode>
                <c:ptCount val="2"/>
                <c:pt idx="0">
                  <c:v>80</c:v>
                </c:pt>
                <c:pt idx="1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75-4E09-8EC7-450B9CAE9A7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(2)'!$N$15:$O$15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75-4E09-8EC7-450B9CAE9A7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(2)'!$N$16:$O$16</c:f>
              <c:numCache>
                <c:formatCode>General</c:formatCode>
                <c:ptCount val="2"/>
                <c:pt idx="0">
                  <c:v>70</c:v>
                </c:pt>
                <c:pt idx="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75-4E09-8EC7-450B9CAE9A7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(2)'!$N$17:$O$17</c:f>
              <c:numCache>
                <c:formatCode>General</c:formatCode>
                <c:ptCount val="2"/>
                <c:pt idx="0">
                  <c:v>82.5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75-4E09-8EC7-450B9CAE9A7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(2)'!$N$18:$O$18</c:f>
              <c:numCache>
                <c:formatCode>General</c:formatCode>
                <c:ptCount val="2"/>
                <c:pt idx="0">
                  <c:v>85</c:v>
                </c:pt>
                <c:pt idx="1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75-4E09-8EC7-450B9CAE9A7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(2)'!$N$19:$O$19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75-4E09-8EC7-450B9CAE9A7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(2)'!$N$20:$O$20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75-4E09-8EC7-450B9CAE9A7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(2)'!$N$21:$O$21</c:f>
              <c:numCache>
                <c:formatCode>General</c:formatCode>
                <c:ptCount val="2"/>
                <c:pt idx="0">
                  <c:v>40</c:v>
                </c:pt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75-4E09-8EC7-450B9CAE9A7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(2)'!$N$22:$O$22</c:f>
              <c:numCache>
                <c:formatCode>General</c:formatCode>
                <c:ptCount val="2"/>
                <c:pt idx="0">
                  <c:v>57.499999999999993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75-4E09-8EC7-450B9CAE9A7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(2)'!$N$23:$O$23</c:f>
              <c:numCache>
                <c:formatCode>General</c:formatCode>
                <c:ptCount val="2"/>
                <c:pt idx="0">
                  <c:v>92.5</c:v>
                </c:pt>
                <c:pt idx="1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75-4E09-8EC7-450B9CAE9A7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(2)'!$N$24:$O$24</c:f>
              <c:numCache>
                <c:formatCode>General</c:formatCode>
                <c:ptCount val="2"/>
                <c:pt idx="0">
                  <c:v>77.5</c:v>
                </c:pt>
                <c:pt idx="1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75-4E09-8EC7-450B9CAE9A7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(2)'!$N$25:$O$25</c:f>
              <c:numCache>
                <c:formatCode>General</c:formatCode>
                <c:ptCount val="2"/>
                <c:pt idx="0">
                  <c:v>82.5</c:v>
                </c:pt>
                <c:pt idx="1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75-4E09-8EC7-450B9CAE9A7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(2)'!$N$26:$O$26</c:f>
              <c:numCache>
                <c:formatCode>General</c:formatCode>
                <c:ptCount val="2"/>
                <c:pt idx="0">
                  <c:v>45</c:v>
                </c:pt>
                <c:pt idx="1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75-4E09-8EC7-450B9CAE9A7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(2)'!$N$27:$O$27</c:f>
              <c:numCache>
                <c:formatCode>General</c:formatCode>
                <c:ptCount val="2"/>
                <c:pt idx="0">
                  <c:v>77.5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75-4E09-8EC7-450B9CAE9A7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(2)'!$N$28:$O$28</c:f>
              <c:numCache>
                <c:formatCode>General</c:formatCode>
                <c:ptCount val="2"/>
                <c:pt idx="0">
                  <c:v>75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75-4E09-8EC7-450B9CAE9A7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(2)'!$N$29:$O$29</c:f>
              <c:numCache>
                <c:formatCode>General</c:formatCode>
                <c:ptCount val="2"/>
                <c:pt idx="0">
                  <c:v>65</c:v>
                </c:pt>
                <c:pt idx="1">
                  <c:v>57.499999999999993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75-4E09-8EC7-450B9CAE9A7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(2)'!$N$30:$O$30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75-4E09-8EC7-450B9CAE9A7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(2)'!$N$31:$O$31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75-4E09-8EC7-450B9CAE9A7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(2)'!$N$32:$O$32</c:f>
              <c:numCache>
                <c:formatCode>General</c:formatCode>
                <c:ptCount val="2"/>
                <c:pt idx="0">
                  <c:v>55.000000000000007</c:v>
                </c:pt>
                <c:pt idx="1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75-4E09-8EC7-450B9CAE9A7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(2)'!$N$33:$O$33</c:f>
              <c:numCache>
                <c:formatCode>General</c:formatCode>
                <c:ptCount val="2"/>
                <c:pt idx="0">
                  <c:v>62.5</c:v>
                </c:pt>
                <c:pt idx="1">
                  <c:v>55.000000000000007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D75-4E09-8EC7-450B9CAE9A7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(2)'!$N$34:$O$34</c:f>
              <c:numCache>
                <c:formatCode>General</c:formatCode>
                <c:ptCount val="2"/>
                <c:pt idx="0">
                  <c:v>45</c:v>
                </c:pt>
                <c:pt idx="1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D75-4E09-8EC7-450B9CAE9A7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(2)'!$N$1:$O$1</c:f>
              <c:strCache>
                <c:ptCount val="2"/>
                <c:pt idx="0">
                  <c:v>old_food_acc</c:v>
                </c:pt>
                <c:pt idx="1">
                  <c:v>old_non_food_acc</c:v>
                </c:pt>
              </c:strCache>
            </c:strRef>
          </c:cat>
          <c:val>
            <c:numRef>
              <c:f>'Sheet1 (2)'!$N$35:$O$35</c:f>
              <c:numCache>
                <c:formatCode>General</c:formatCode>
                <c:ptCount val="2"/>
                <c:pt idx="0">
                  <c:v>70</c:v>
                </c:pt>
                <c:pt idx="1">
                  <c:v>55.000000000000007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D75-4E09-8EC7-450B9CAE9A71}"/>
            </c:ext>
          </c:extLst>
        </c:ser>
        <c:ser>
          <c:idx val="34"/>
          <c:order val="34"/>
          <c:tx>
            <c:v>average</c:v>
          </c:tx>
          <c:spPr>
            <a:ln w="920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'Sheet1 (2)'!$N$38:$O$38</c:f>
              <c:numCache>
                <c:formatCode>General</c:formatCode>
                <c:ptCount val="2"/>
                <c:pt idx="0">
                  <c:v>67.857142857142861</c:v>
                </c:pt>
                <c:pt idx="1">
                  <c:v>63.035714285714285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D75-4E09-8EC7-450B9CAE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1055"/>
        <c:axId val="1695641535"/>
      </c:lineChart>
      <c:catAx>
        <c:axId val="16956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5641535"/>
        <c:crosses val="autoZero"/>
        <c:auto val="1"/>
        <c:lblAlgn val="ctr"/>
        <c:lblOffset val="100"/>
        <c:noMultiLvlLbl val="0"/>
      </c:catAx>
      <c:valAx>
        <c:axId val="169564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56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by category accuracy</a:t>
            </a:r>
          </a:p>
        </c:rich>
      </c:tx>
      <c:layout>
        <c:manualLayout>
          <c:xMode val="edge"/>
          <c:yMode val="edge"/>
          <c:x val="0.20654394990848934"/>
          <c:y val="2.0728767072280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9-4972-8763-336BD36FD24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9-4972-8763-336BD36FD24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9-4972-8763-336BD36FD24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29-4972-8763-336BD36FD24B}"/>
              </c:ext>
            </c:extLst>
          </c:dPt>
          <c:errBars>
            <c:errBarType val="both"/>
            <c:errValType val="cust"/>
            <c:noEndCap val="1"/>
            <c:plus>
              <c:numRef>
                <c:f>'Sheet1 (2)'!$M$50:$P$50</c:f>
                <c:numCache>
                  <c:formatCode>General</c:formatCode>
                  <c:ptCount val="4"/>
                  <c:pt idx="0">
                    <c:v>3.1436987810060875</c:v>
                  </c:pt>
                  <c:pt idx="1">
                    <c:v>3.4987647642108568</c:v>
                  </c:pt>
                  <c:pt idx="2">
                    <c:v>3.8526821158793547</c:v>
                  </c:pt>
                  <c:pt idx="3">
                    <c:v>3.6288375313833101</c:v>
                  </c:pt>
                </c:numCache>
              </c:numRef>
            </c:plus>
            <c:minus>
              <c:numRef>
                <c:f>'Sheet1 (2)'!$M$50:$P$50</c:f>
                <c:numCache>
                  <c:formatCode>General</c:formatCode>
                  <c:ptCount val="4"/>
                  <c:pt idx="0">
                    <c:v>3.1436987810060875</c:v>
                  </c:pt>
                  <c:pt idx="1">
                    <c:v>3.4987647642108568</c:v>
                  </c:pt>
                  <c:pt idx="2">
                    <c:v>3.8526821158793547</c:v>
                  </c:pt>
                  <c:pt idx="3">
                    <c:v>3.6288375313833101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(2)'!$M$47:$P$47</c:f>
              <c:strCache>
                <c:ptCount val="4"/>
                <c:pt idx="0">
                  <c:v>food</c:v>
                </c:pt>
                <c:pt idx="1">
                  <c:v>nonfood</c:v>
                </c:pt>
                <c:pt idx="2">
                  <c:v>faces</c:v>
                </c:pt>
                <c:pt idx="3">
                  <c:v>outdoors</c:v>
                </c:pt>
              </c:strCache>
            </c:strRef>
          </c:cat>
          <c:val>
            <c:numRef>
              <c:f>'Sheet1 (2)'!$M$48:$P$48</c:f>
              <c:numCache>
                <c:formatCode>General</c:formatCode>
                <c:ptCount val="4"/>
                <c:pt idx="0">
                  <c:v>67.857142857142861</c:v>
                </c:pt>
                <c:pt idx="1">
                  <c:v>63.035714285714285</c:v>
                </c:pt>
                <c:pt idx="2">
                  <c:v>62.857142857142854</c:v>
                </c:pt>
                <c:pt idx="3">
                  <c:v>48.571428571428569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9-4972-8763-336BD36F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1907359"/>
        <c:axId val="181907839"/>
      </c:barChart>
      <c:catAx>
        <c:axId val="181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839"/>
        <c:crosses val="autoZero"/>
        <c:auto val="1"/>
        <c:lblAlgn val="ctr"/>
        <c:lblOffset val="100"/>
        <c:noMultiLvlLbl val="0"/>
      </c:catAx>
      <c:valAx>
        <c:axId val="18190783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</a:t>
            </a:r>
            <a:r>
              <a:rPr lang="en-US" baseline="0"/>
              <a:t> times</a:t>
            </a:r>
            <a:r>
              <a:rPr lang="en-US"/>
              <a:t> by category</a:t>
            </a:r>
          </a:p>
        </c:rich>
      </c:tx>
      <c:layout>
        <c:manualLayout>
          <c:xMode val="edge"/>
          <c:yMode val="edge"/>
          <c:x val="0.24618784530386739"/>
          <c:y val="2.5591810620601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28276504111019274"/>
          <c:y val="0.13142039586702334"/>
          <c:w val="0.68684821855831568"/>
          <c:h val="0.65958337741371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9-4972-8763-336BD36FD24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9-4972-8763-336BD36FD24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9-4972-8763-336BD36FD24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29-4972-8763-336BD36FD24B}"/>
              </c:ext>
            </c:extLst>
          </c:dPt>
          <c:errBars>
            <c:errBarType val="both"/>
            <c:errValType val="cust"/>
            <c:noEndCap val="1"/>
            <c:plus>
              <c:numRef>
                <c:f>'Sheet1 (2)'!$W$50:$Z$50</c:f>
                <c:numCache>
                  <c:formatCode>General</c:formatCode>
                  <c:ptCount val="4"/>
                  <c:pt idx="0">
                    <c:v>3.5245402749044516E-2</c:v>
                  </c:pt>
                  <c:pt idx="1">
                    <c:v>3.3506245942549563E-2</c:v>
                  </c:pt>
                  <c:pt idx="2">
                    <c:v>2.8578367774356104E-2</c:v>
                  </c:pt>
                  <c:pt idx="3">
                    <c:v>3.7735803224907355E-2</c:v>
                  </c:pt>
                </c:numCache>
              </c:numRef>
            </c:plus>
            <c:minus>
              <c:numRef>
                <c:f>'Sheet1 (2)'!$W$50:$Z$50</c:f>
                <c:numCache>
                  <c:formatCode>General</c:formatCode>
                  <c:ptCount val="4"/>
                  <c:pt idx="0">
                    <c:v>3.5245402749044516E-2</c:v>
                  </c:pt>
                  <c:pt idx="1">
                    <c:v>3.3506245942549563E-2</c:v>
                  </c:pt>
                  <c:pt idx="2">
                    <c:v>2.8578367774356104E-2</c:v>
                  </c:pt>
                  <c:pt idx="3">
                    <c:v>3.7735803224907355E-2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(2)'!$W$47:$Z$47</c:f>
              <c:strCache>
                <c:ptCount val="4"/>
                <c:pt idx="0">
                  <c:v>food</c:v>
                </c:pt>
                <c:pt idx="1">
                  <c:v>nonfood</c:v>
                </c:pt>
                <c:pt idx="2">
                  <c:v>faces</c:v>
                </c:pt>
                <c:pt idx="3">
                  <c:v>outdoors</c:v>
                </c:pt>
              </c:strCache>
            </c:strRef>
          </c:cat>
          <c:val>
            <c:numRef>
              <c:f>'Sheet1 (2)'!$W$48:$Z$48</c:f>
              <c:numCache>
                <c:formatCode>General</c:formatCode>
                <c:ptCount val="4"/>
                <c:pt idx="0">
                  <c:v>0.88165535714285725</c:v>
                </c:pt>
                <c:pt idx="1">
                  <c:v>0.90424285717857156</c:v>
                </c:pt>
                <c:pt idx="2">
                  <c:v>0.89347678573214273</c:v>
                </c:pt>
                <c:pt idx="3">
                  <c:v>0.93785714287499999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9-4972-8763-336BD36F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1907359"/>
        <c:axId val="181907839"/>
      </c:barChart>
      <c:catAx>
        <c:axId val="181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839"/>
        <c:crosses val="autoZero"/>
        <c:auto val="1"/>
        <c:lblAlgn val="ctr"/>
        <c:lblOffset val="100"/>
        <c:noMultiLvlLbl val="0"/>
      </c:catAx>
      <c:valAx>
        <c:axId val="181907839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times (sec)</a:t>
                </a:r>
              </a:p>
            </c:rich>
          </c:tx>
          <c:layout>
            <c:manualLayout>
              <c:xMode val="edge"/>
              <c:yMode val="edge"/>
              <c:x val="4.4198895027624308E-2"/>
              <c:y val="0.26158961415811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for old vs new accuracy</a:t>
            </a:r>
          </a:p>
        </c:rich>
      </c:tx>
      <c:layout>
        <c:manualLayout>
          <c:xMode val="edge"/>
          <c:yMode val="edge"/>
          <c:x val="0.18580033629371914"/>
          <c:y val="1.535500272073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22559044227355399"/>
          <c:y val="0.13142039586702334"/>
          <c:w val="0.7439807887084654"/>
          <c:h val="0.67433352980589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9-4972-8763-336BD36FD24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9-4972-8763-336BD36FD24B}"/>
              </c:ext>
            </c:extLst>
          </c:dPt>
          <c:errBars>
            <c:errBarType val="both"/>
            <c:errValType val="cust"/>
            <c:noEndCap val="1"/>
            <c:plus>
              <c:numRef>
                <c:f>'Sheet1 (2)'!$R$50:$S$50</c:f>
                <c:numCache>
                  <c:formatCode>General</c:formatCode>
                  <c:ptCount val="2"/>
                  <c:pt idx="0">
                    <c:v>2.9708906184348911</c:v>
                  </c:pt>
                  <c:pt idx="1">
                    <c:v>2.9123453319174342</c:v>
                  </c:pt>
                </c:numCache>
              </c:numRef>
            </c:plus>
            <c:minus>
              <c:numRef>
                <c:f>'Sheet1 (2)'!$R$50:$S$50</c:f>
                <c:numCache>
                  <c:formatCode>General</c:formatCode>
                  <c:ptCount val="2"/>
                  <c:pt idx="0">
                    <c:v>2.9708906184348911</c:v>
                  </c:pt>
                  <c:pt idx="1">
                    <c:v>2.9123453319174342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(2)'!$R$47:$S$47</c:f>
              <c:strCache>
                <c:ptCount val="2"/>
                <c:pt idx="0">
                  <c:v>old</c:v>
                </c:pt>
                <c:pt idx="1">
                  <c:v>new</c:v>
                </c:pt>
              </c:strCache>
            </c:strRef>
          </c:cat>
          <c:val>
            <c:numRef>
              <c:f>'Sheet1 (2)'!$R$48:$S$48</c:f>
              <c:numCache>
                <c:formatCode>General</c:formatCode>
                <c:ptCount val="2"/>
                <c:pt idx="0">
                  <c:v>60.580357142857146</c:v>
                </c:pt>
                <c:pt idx="1">
                  <c:v>74.84375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9-4972-8763-336BD36F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1907359"/>
        <c:axId val="181907839"/>
      </c:barChart>
      <c:catAx>
        <c:axId val="181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839"/>
        <c:crosses val="autoZero"/>
        <c:auto val="1"/>
        <c:lblAlgn val="ctr"/>
        <c:lblOffset val="100"/>
        <c:noMultiLvlLbl val="0"/>
      </c:catAx>
      <c:valAx>
        <c:axId val="18190783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90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63501</xdr:colOff>
      <xdr:row>50</xdr:row>
      <xdr:rowOff>96310</xdr:rowOff>
    </xdr:from>
    <xdr:to>
      <xdr:col>11</xdr:col>
      <xdr:colOff>150284</xdr:colOff>
      <xdr:row>81</xdr:row>
      <xdr:rowOff>160868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841E9-E54E-3274-7036-BCDB2247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582083</xdr:colOff>
      <xdr:row>52</xdr:row>
      <xdr:rowOff>41275</xdr:rowOff>
    </xdr:from>
    <xdr:to>
      <xdr:col>15</xdr:col>
      <xdr:colOff>1096433</xdr:colOff>
      <xdr:row>78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4C0A5-F15F-6C1C-BBCC-A4F1356B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55033</xdr:colOff>
      <xdr:row>52</xdr:row>
      <xdr:rowOff>3175</xdr:rowOff>
    </xdr:from>
    <xdr:to>
      <xdr:col>23</xdr:col>
      <xdr:colOff>372533</xdr:colOff>
      <xdr:row>78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17069-46DC-78FE-5D22-F923DB44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412750</xdr:colOff>
      <xdr:row>51</xdr:row>
      <xdr:rowOff>91471</xdr:rowOff>
    </xdr:from>
    <xdr:to>
      <xdr:col>20</xdr:col>
      <xdr:colOff>84667</xdr:colOff>
      <xdr:row>77</xdr:row>
      <xdr:rowOff>100996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1491F-3127-0D05-9CFB-C0CB1E11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0.37667</cdr:x>
      <cdr:y>0.2604</cdr:y>
    </cdr:from>
    <cdr:to>
      <cdr:x>0.45136</cdr:x>
      <cdr:y>0.31926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9661D045-CAC5-1A81-995D-53E85243F2AF}"/>
            </a:ext>
          </a:extLst>
        </cdr:cNvPr>
        <cdr:cNvSpPr/>
      </cdr:nvSpPr>
      <cdr:spPr>
        <a:xfrm xmlns:a="http://schemas.openxmlformats.org/drawingml/2006/main">
          <a:off x="1729317" y="1292225"/>
          <a:ext cx="342900" cy="29210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0.76948</cdr:x>
      <cdr:y>0.34741</cdr:y>
    </cdr:from>
    <cdr:to>
      <cdr:x>0.84417</cdr:x>
      <cdr:y>0.40627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C243F7A5-29EC-CCD1-86CB-076D2498BE63}"/>
            </a:ext>
          </a:extLst>
        </cdr:cNvPr>
        <cdr:cNvSpPr/>
      </cdr:nvSpPr>
      <cdr:spPr>
        <a:xfrm xmlns:a="http://schemas.openxmlformats.org/drawingml/2006/main">
          <a:off x="3532717" y="1724025"/>
          <a:ext cx="342900" cy="29210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0.74309</cdr:x>
      <cdr:y>0.27895</cdr:y>
    </cdr:from>
    <cdr:to>
      <cdr:x>0.81768</cdr:x>
      <cdr:y>0.33781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77865EBD-0485-31C4-63ED-62E6F1D2FBEB}"/>
            </a:ext>
          </a:extLst>
        </cdr:cNvPr>
        <cdr:cNvSpPr/>
      </cdr:nvSpPr>
      <cdr:spPr>
        <a:xfrm xmlns:a="http://schemas.openxmlformats.org/drawingml/2006/main">
          <a:off x="3416300" y="1384300"/>
          <a:ext cx="342900" cy="292100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0.54541</cdr:x>
      <cdr:y>0.3167</cdr:y>
    </cdr:from>
    <cdr:to>
      <cdr:x>0.6201</cdr:x>
      <cdr:y>0.37556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9661D045-CAC5-1A81-995D-53E85243F2AF}"/>
            </a:ext>
          </a:extLst>
        </cdr:cNvPr>
        <cdr:cNvSpPr/>
      </cdr:nvSpPr>
      <cdr:spPr>
        <a:xfrm xmlns:a="http://schemas.openxmlformats.org/drawingml/2006/main">
          <a:off x="2504011" y="1571642"/>
          <a:ext cx="342905" cy="292094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 w="381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F2" zoomScale="60" zoomScaleNormal="60" workbookViewId="0">
      <selection activeCell="O42" sqref="O42"/>
    </sheetView>
  </sheetViews>
  <sheetFormatPr defaultRowHeight="14"/>
  <cols>
    <col min="1" max="1" width="25.08203125" bestFit="1" customWidth="1"/>
    <col min="2" max="2" width="10.83203125" bestFit="1" customWidth="1"/>
    <col min="3" max="3" width="11.33203125" bestFit="1" customWidth="1"/>
    <col min="4" max="8" width="14.6640625" bestFit="1" customWidth="1"/>
    <col min="9" max="9" width="13.5" bestFit="1" customWidth="1"/>
    <col min="10" max="10" width="13.33203125" bestFit="1" customWidth="1"/>
    <col min="11" max="11" width="17.6640625" bestFit="1" customWidth="1"/>
    <col min="12" max="12" width="16.4140625" bestFit="1" customWidth="1"/>
    <col min="13" max="13" width="16.4140625" customWidth="1"/>
    <col min="14" max="14" width="13" bestFit="1" customWidth="1"/>
    <col min="15" max="15" width="12.1640625" bestFit="1" customWidth="1"/>
    <col min="16" max="16" width="16.4140625" bestFit="1" customWidth="1"/>
    <col min="17" max="17" width="16.08203125" bestFit="1" customWidth="1"/>
    <col min="18" max="18" width="18.25" bestFit="1" customWidth="1"/>
    <col min="19" max="19" width="18" bestFit="1" customWidth="1"/>
    <col min="20" max="20" width="22.33203125" bestFit="1" customWidth="1"/>
    <col min="21" max="21" width="21.25" bestFit="1" customWidth="1"/>
    <col min="22" max="22" width="17.6640625" bestFit="1" customWidth="1"/>
    <col min="23" max="23" width="16.9140625" bestFit="1" customWidth="1"/>
    <col min="24" max="24" width="21.25" bestFit="1" customWidth="1"/>
    <col min="25" max="25" width="20.75" bestFit="1" customWidth="1"/>
    <col min="26" max="26" width="13.6640625" bestFit="1" customWidth="1"/>
  </cols>
  <sheetData>
    <row r="1" spans="1:27">
      <c r="A1" s="1" t="s">
        <v>41</v>
      </c>
      <c r="B1" s="1" t="s">
        <v>40</v>
      </c>
      <c r="C1" s="1" t="s">
        <v>39</v>
      </c>
      <c r="D1" s="1" t="s">
        <v>38</v>
      </c>
      <c r="E1" s="1" t="s">
        <v>37</v>
      </c>
      <c r="F1" s="1" t="s">
        <v>36</v>
      </c>
      <c r="G1" s="1" t="s">
        <v>35</v>
      </c>
      <c r="H1" s="1" t="s">
        <v>34</v>
      </c>
      <c r="I1" s="6" t="s">
        <v>33</v>
      </c>
      <c r="J1" s="7" t="s">
        <v>32</v>
      </c>
      <c r="K1" s="7" t="s">
        <v>31</v>
      </c>
      <c r="L1" s="7" t="s">
        <v>30</v>
      </c>
      <c r="M1" s="12" t="s">
        <v>60</v>
      </c>
      <c r="N1" s="1" t="s">
        <v>29</v>
      </c>
      <c r="O1" s="1" t="s">
        <v>28</v>
      </c>
      <c r="P1" s="1" t="s">
        <v>27</v>
      </c>
      <c r="Q1" s="1" t="s">
        <v>26</v>
      </c>
      <c r="R1" s="1" t="s">
        <v>25</v>
      </c>
      <c r="S1" s="1" t="s">
        <v>24</v>
      </c>
      <c r="T1" s="1" t="s">
        <v>23</v>
      </c>
      <c r="U1" s="1" t="s">
        <v>22</v>
      </c>
      <c r="V1" s="1" t="s">
        <v>21</v>
      </c>
      <c r="W1" s="1" t="s">
        <v>20</v>
      </c>
      <c r="X1" s="1" t="s">
        <v>19</v>
      </c>
      <c r="Y1" s="1" t="s">
        <v>18</v>
      </c>
      <c r="Z1" s="1" t="s">
        <v>17</v>
      </c>
      <c r="AA1" s="1"/>
    </row>
    <row r="2" spans="1:27">
      <c r="A2" t="s">
        <v>59</v>
      </c>
      <c r="B2" t="s">
        <v>42</v>
      </c>
      <c r="D2">
        <v>1.7221</v>
      </c>
      <c r="E2">
        <v>1.0621</v>
      </c>
      <c r="F2">
        <v>1.1294</v>
      </c>
      <c r="G2">
        <v>0.95050000000000001</v>
      </c>
      <c r="H2">
        <v>1.1178999999999999</v>
      </c>
      <c r="I2" s="4">
        <v>80</v>
      </c>
      <c r="J2">
        <v>75</v>
      </c>
      <c r="K2">
        <v>90</v>
      </c>
      <c r="L2">
        <v>95</v>
      </c>
      <c r="M2" s="13">
        <f>AVERAGE(I2:L2)</f>
        <v>85</v>
      </c>
      <c r="N2">
        <v>80</v>
      </c>
      <c r="O2">
        <v>77.5</v>
      </c>
      <c r="P2">
        <v>82.5</v>
      </c>
      <c r="Q2">
        <v>57.499999999999993</v>
      </c>
      <c r="R2">
        <v>1.0704499999999999</v>
      </c>
      <c r="S2">
        <v>1.0662499999999999</v>
      </c>
      <c r="T2">
        <v>1.0578000000000001</v>
      </c>
      <c r="U2">
        <v>1.0238</v>
      </c>
      <c r="V2">
        <v>1.02075</v>
      </c>
      <c r="W2">
        <v>1.0328999999999999</v>
      </c>
      <c r="X2">
        <v>0.99959999999999993</v>
      </c>
      <c r="Y2">
        <v>1.02745</v>
      </c>
      <c r="Z2">
        <v>1.0391999999999999</v>
      </c>
    </row>
    <row r="3" spans="1:27">
      <c r="A3" t="s">
        <v>58</v>
      </c>
      <c r="B3" t="s">
        <v>42</v>
      </c>
      <c r="D3">
        <v>1.0521</v>
      </c>
      <c r="E3">
        <v>0.46939999999999998</v>
      </c>
      <c r="F3">
        <v>0.50009999999999999</v>
      </c>
      <c r="G3">
        <v>0.45129999999999998</v>
      </c>
      <c r="H3">
        <v>0.48459999999999998</v>
      </c>
      <c r="I3" s="4">
        <v>55.000000000000007</v>
      </c>
      <c r="J3">
        <v>57.499999999999993</v>
      </c>
      <c r="K3">
        <v>75</v>
      </c>
      <c r="L3">
        <v>82.5</v>
      </c>
      <c r="M3" s="13">
        <f t="shared" ref="M3:M35" si="0">AVERAGE(I3:L3)</f>
        <v>67.5</v>
      </c>
      <c r="N3">
        <v>77.5</v>
      </c>
      <c r="O3">
        <v>80</v>
      </c>
      <c r="P3">
        <v>65</v>
      </c>
      <c r="Q3">
        <v>35</v>
      </c>
      <c r="R3">
        <v>0.9446</v>
      </c>
      <c r="S3">
        <v>0.93325000000000002</v>
      </c>
      <c r="T3">
        <v>0.88769999999999993</v>
      </c>
      <c r="U3">
        <v>0.91335</v>
      </c>
      <c r="V3">
        <v>0.90369999999999995</v>
      </c>
      <c r="W3">
        <v>0.90074999999999994</v>
      </c>
      <c r="X3">
        <v>0.92830000000000001</v>
      </c>
      <c r="Y3">
        <v>0.94040000000000001</v>
      </c>
      <c r="Z3">
        <v>0.93325000000000002</v>
      </c>
    </row>
    <row r="4" spans="1:27">
      <c r="A4" t="s">
        <v>57</v>
      </c>
      <c r="B4" t="s">
        <v>42</v>
      </c>
      <c r="D4">
        <v>1.4870000000000001</v>
      </c>
      <c r="E4">
        <v>1.0773999999999999</v>
      </c>
      <c r="F4">
        <v>0.58399999999999996</v>
      </c>
      <c r="G4">
        <v>0.54320000000000002</v>
      </c>
      <c r="H4">
        <v>0.90349999999999997</v>
      </c>
      <c r="I4" s="4">
        <v>85</v>
      </c>
      <c r="J4">
        <v>50</v>
      </c>
      <c r="K4">
        <v>85</v>
      </c>
      <c r="L4">
        <v>90</v>
      </c>
      <c r="M4" s="13">
        <f t="shared" si="0"/>
        <v>77.5</v>
      </c>
      <c r="N4">
        <v>42.5</v>
      </c>
      <c r="O4">
        <v>70</v>
      </c>
      <c r="P4">
        <v>42.5</v>
      </c>
      <c r="Q4">
        <v>22.5</v>
      </c>
      <c r="R4">
        <v>0.75124999999999997</v>
      </c>
      <c r="S4">
        <v>0.83935000000000004</v>
      </c>
      <c r="T4">
        <v>0.76459999999999995</v>
      </c>
      <c r="U4">
        <v>0.70605000000000007</v>
      </c>
      <c r="V4">
        <v>0.71550000000000002</v>
      </c>
      <c r="W4">
        <v>0.76195000000000002</v>
      </c>
      <c r="X4">
        <v>0.71665000000000001</v>
      </c>
      <c r="Y4">
        <v>0.74075000000000002</v>
      </c>
      <c r="Z4">
        <v>0.73340000000000005</v>
      </c>
    </row>
    <row r="5" spans="1:27">
      <c r="A5" t="s">
        <v>56</v>
      </c>
      <c r="B5" t="s">
        <v>42</v>
      </c>
      <c r="D5">
        <v>1.2366999999999999</v>
      </c>
      <c r="E5">
        <v>0.83450000000000002</v>
      </c>
      <c r="F5">
        <v>0.62629999999999997</v>
      </c>
      <c r="G5">
        <v>1.1353</v>
      </c>
      <c r="H5">
        <v>1.2331000000000001</v>
      </c>
      <c r="I5" s="4">
        <v>95</v>
      </c>
      <c r="J5">
        <v>90</v>
      </c>
      <c r="K5">
        <v>95</v>
      </c>
      <c r="L5">
        <v>87.5</v>
      </c>
      <c r="M5" s="13">
        <f t="shared" si="0"/>
        <v>91.875</v>
      </c>
      <c r="N5">
        <v>60</v>
      </c>
      <c r="O5">
        <v>67.5</v>
      </c>
      <c r="P5">
        <v>65</v>
      </c>
      <c r="Q5">
        <v>65</v>
      </c>
      <c r="R5">
        <v>0.90460000000000007</v>
      </c>
      <c r="S5">
        <v>0.91989999999999994</v>
      </c>
      <c r="T5">
        <v>0.90759999999999996</v>
      </c>
      <c r="U5">
        <v>0.92049999999999998</v>
      </c>
      <c r="V5">
        <v>0.90620000000000001</v>
      </c>
      <c r="W5">
        <v>0.90525</v>
      </c>
      <c r="X5">
        <v>0.91535</v>
      </c>
      <c r="Y5">
        <v>0.92020000000000002</v>
      </c>
      <c r="Z5">
        <v>0.91005000000000003</v>
      </c>
    </row>
    <row r="6" spans="1:27">
      <c r="A6" t="s">
        <v>55</v>
      </c>
      <c r="B6" t="s">
        <v>42</v>
      </c>
      <c r="D6">
        <v>1.6705000000000001</v>
      </c>
      <c r="E6">
        <v>1.0530999999999999</v>
      </c>
      <c r="F6">
        <v>0.51970000000000005</v>
      </c>
      <c r="G6">
        <v>0.50249999999999995</v>
      </c>
      <c r="H6">
        <v>0.47510000000000002</v>
      </c>
      <c r="I6" s="4">
        <v>95</v>
      </c>
      <c r="J6">
        <v>90</v>
      </c>
      <c r="K6">
        <v>97.5</v>
      </c>
      <c r="L6">
        <v>95</v>
      </c>
      <c r="M6" s="13">
        <f t="shared" si="0"/>
        <v>94.375</v>
      </c>
      <c r="N6">
        <v>87.5</v>
      </c>
      <c r="O6">
        <v>70</v>
      </c>
      <c r="P6">
        <v>77.5</v>
      </c>
      <c r="Q6">
        <v>47.5</v>
      </c>
      <c r="R6">
        <v>0.95100000000000007</v>
      </c>
      <c r="S6">
        <v>0.9657</v>
      </c>
      <c r="T6">
        <v>0.97289999999999999</v>
      </c>
      <c r="U6">
        <v>0.98459999999999992</v>
      </c>
      <c r="V6">
        <v>0.98885000000000001</v>
      </c>
      <c r="W6">
        <v>0.95289999999999997</v>
      </c>
      <c r="X6">
        <v>0.94164999999999999</v>
      </c>
      <c r="Y6">
        <v>1.0307500000000001</v>
      </c>
      <c r="Z6">
        <v>0.9677</v>
      </c>
    </row>
    <row r="7" spans="1:27">
      <c r="A7" t="s">
        <v>54</v>
      </c>
      <c r="B7" t="s">
        <v>42</v>
      </c>
      <c r="D7">
        <v>2.9872000000000001</v>
      </c>
      <c r="E7">
        <v>0.64059999999999995</v>
      </c>
      <c r="F7">
        <v>0.61439999999999995</v>
      </c>
      <c r="G7">
        <v>0.68220000000000003</v>
      </c>
      <c r="H7">
        <v>0.67379999999999995</v>
      </c>
      <c r="I7" s="4">
        <v>87.5</v>
      </c>
      <c r="J7">
        <v>92.5</v>
      </c>
      <c r="K7">
        <v>90</v>
      </c>
      <c r="L7">
        <v>92.5</v>
      </c>
      <c r="M7" s="13">
        <f t="shared" si="0"/>
        <v>90.625</v>
      </c>
      <c r="N7">
        <v>22.5</v>
      </c>
      <c r="O7">
        <v>22.5</v>
      </c>
      <c r="P7">
        <v>15</v>
      </c>
      <c r="Q7">
        <v>10</v>
      </c>
      <c r="R7">
        <v>0.76595000000000002</v>
      </c>
      <c r="S7">
        <v>0.74944999999999995</v>
      </c>
      <c r="T7">
        <v>0.79115000000000002</v>
      </c>
      <c r="U7">
        <v>0.82394999999999996</v>
      </c>
      <c r="V7">
        <v>0.68149999999999999</v>
      </c>
      <c r="W7">
        <v>0.82255</v>
      </c>
      <c r="X7">
        <v>0.89290000000000003</v>
      </c>
      <c r="Y7">
        <v>0.6653</v>
      </c>
      <c r="Z7">
        <v>0.753</v>
      </c>
    </row>
    <row r="8" spans="1:27">
      <c r="A8" t="s">
        <v>53</v>
      </c>
      <c r="B8" t="s">
        <v>42</v>
      </c>
      <c r="D8">
        <v>1.4821</v>
      </c>
      <c r="E8" s="2">
        <v>6.5183999999999997</v>
      </c>
      <c r="F8">
        <v>0.71970000000000001</v>
      </c>
      <c r="G8">
        <v>1.4313</v>
      </c>
      <c r="H8">
        <v>1.0034000000000001</v>
      </c>
      <c r="I8" s="5">
        <v>20</v>
      </c>
      <c r="J8" s="2">
        <v>17.5</v>
      </c>
      <c r="K8" s="2">
        <v>27.5</v>
      </c>
      <c r="L8">
        <v>20</v>
      </c>
      <c r="M8" s="14">
        <f t="shared" si="0"/>
        <v>21.25</v>
      </c>
      <c r="N8">
        <v>85</v>
      </c>
      <c r="O8">
        <v>87.5</v>
      </c>
      <c r="P8">
        <v>92.5</v>
      </c>
      <c r="Q8">
        <v>82.5</v>
      </c>
      <c r="R8">
        <v>1.2327999999999999</v>
      </c>
      <c r="S8">
        <v>1.0595000000000001</v>
      </c>
      <c r="T8">
        <v>1.1436500000000001</v>
      </c>
      <c r="U8">
        <v>1.07195</v>
      </c>
      <c r="V8">
        <v>1.0846</v>
      </c>
      <c r="W8">
        <v>1.0340499999999999</v>
      </c>
      <c r="X8">
        <v>1.20095</v>
      </c>
      <c r="Y8">
        <v>1.2120500000000001</v>
      </c>
      <c r="Z8">
        <v>1.1024</v>
      </c>
    </row>
    <row r="9" spans="1:27">
      <c r="A9" t="s">
        <v>52</v>
      </c>
      <c r="B9" t="s">
        <v>42</v>
      </c>
      <c r="D9">
        <v>2.1494</v>
      </c>
      <c r="E9">
        <v>0.72009999999999996</v>
      </c>
      <c r="F9">
        <v>0.66220000000000001</v>
      </c>
      <c r="G9">
        <v>0.67200000000000004</v>
      </c>
      <c r="H9">
        <v>0.43419999999999997</v>
      </c>
      <c r="I9" s="4">
        <v>85</v>
      </c>
      <c r="J9">
        <v>95</v>
      </c>
      <c r="K9">
        <v>92.5</v>
      </c>
      <c r="L9">
        <v>97.5</v>
      </c>
      <c r="M9" s="13">
        <f t="shared" si="0"/>
        <v>92.5</v>
      </c>
      <c r="N9">
        <v>90</v>
      </c>
      <c r="O9">
        <v>87.5</v>
      </c>
      <c r="P9">
        <v>92.5</v>
      </c>
      <c r="Q9">
        <v>57.499999999999993</v>
      </c>
      <c r="R9">
        <v>0.8488</v>
      </c>
      <c r="S9">
        <v>0.89294999999999991</v>
      </c>
      <c r="T9">
        <v>0.89885000000000004</v>
      </c>
      <c r="U9">
        <v>0.82140000000000002</v>
      </c>
      <c r="V9">
        <v>0.9002</v>
      </c>
      <c r="W9">
        <v>0.8569</v>
      </c>
      <c r="X9">
        <v>0.83624999999999994</v>
      </c>
      <c r="Y9">
        <v>0.90280000000000005</v>
      </c>
      <c r="Z9">
        <v>0.8738999999999999</v>
      </c>
    </row>
    <row r="10" spans="1:27">
      <c r="A10" t="s">
        <v>51</v>
      </c>
      <c r="B10" t="s">
        <v>42</v>
      </c>
      <c r="D10">
        <v>2.2482000000000002</v>
      </c>
      <c r="E10">
        <v>0.65110000000000001</v>
      </c>
      <c r="F10">
        <v>1.3113999999999999</v>
      </c>
      <c r="G10">
        <v>1.5706</v>
      </c>
      <c r="H10">
        <v>1.2925</v>
      </c>
      <c r="I10" s="4">
        <v>85</v>
      </c>
      <c r="J10">
        <v>65</v>
      </c>
      <c r="K10">
        <v>82.5</v>
      </c>
      <c r="L10">
        <v>67.5</v>
      </c>
      <c r="M10" s="13">
        <f t="shared" si="0"/>
        <v>75</v>
      </c>
      <c r="N10">
        <v>72.5</v>
      </c>
      <c r="O10">
        <v>80</v>
      </c>
      <c r="P10">
        <v>85</v>
      </c>
      <c r="Q10">
        <v>75</v>
      </c>
      <c r="R10">
        <v>0.96805000000000008</v>
      </c>
      <c r="S10">
        <v>1.0057</v>
      </c>
      <c r="T10">
        <v>1.0435000000000001</v>
      </c>
      <c r="U10">
        <v>1.006</v>
      </c>
      <c r="V10">
        <v>0.9870000000000001</v>
      </c>
      <c r="W10">
        <v>0.91854999999999998</v>
      </c>
      <c r="X10">
        <v>0.87929999999999997</v>
      </c>
      <c r="Y10">
        <v>0.94159999999999999</v>
      </c>
      <c r="Z10">
        <v>0.96755000000000002</v>
      </c>
    </row>
    <row r="11" spans="1:27">
      <c r="A11" t="s">
        <v>50</v>
      </c>
      <c r="B11" t="s">
        <v>42</v>
      </c>
      <c r="D11">
        <v>1.8162</v>
      </c>
      <c r="E11">
        <v>1.1435999999999999</v>
      </c>
      <c r="F11">
        <v>0.9788</v>
      </c>
      <c r="G11">
        <v>0.5282</v>
      </c>
      <c r="H11">
        <v>0.41639999999999999</v>
      </c>
      <c r="I11" s="4">
        <v>57.499999999999993</v>
      </c>
      <c r="J11">
        <v>30</v>
      </c>
      <c r="K11">
        <v>50</v>
      </c>
      <c r="L11">
        <v>57.499999999999993</v>
      </c>
      <c r="M11" s="13">
        <f t="shared" si="0"/>
        <v>48.75</v>
      </c>
      <c r="N11">
        <v>67.5</v>
      </c>
      <c r="O11">
        <v>80</v>
      </c>
      <c r="P11">
        <v>77.5</v>
      </c>
      <c r="Q11">
        <v>55.000000000000007</v>
      </c>
      <c r="R11">
        <v>0.8468</v>
      </c>
      <c r="S11">
        <v>0.87014999999999998</v>
      </c>
      <c r="T11">
        <v>0.84025000000000005</v>
      </c>
      <c r="U11">
        <v>0.86819999999999997</v>
      </c>
      <c r="V11">
        <v>0.81299999999999994</v>
      </c>
      <c r="W11">
        <v>0.7641</v>
      </c>
      <c r="X11">
        <v>0.87534999999999996</v>
      </c>
      <c r="Y11">
        <v>0.80920000000000003</v>
      </c>
      <c r="Z11">
        <v>0.84004999999999996</v>
      </c>
    </row>
    <row r="12" spans="1:27">
      <c r="A12" t="s">
        <v>49</v>
      </c>
      <c r="B12" t="s">
        <v>42</v>
      </c>
      <c r="D12">
        <v>1.8717999999999999</v>
      </c>
      <c r="E12">
        <v>1.7397</v>
      </c>
      <c r="F12">
        <v>0.4672</v>
      </c>
      <c r="G12">
        <v>0.86329999999999996</v>
      </c>
      <c r="H12">
        <v>0.93169999999999997</v>
      </c>
      <c r="I12" s="4">
        <v>65</v>
      </c>
      <c r="J12">
        <v>60</v>
      </c>
      <c r="K12">
        <v>77.5</v>
      </c>
      <c r="L12">
        <v>90</v>
      </c>
      <c r="M12" s="13">
        <f t="shared" si="0"/>
        <v>73.125</v>
      </c>
      <c r="N12">
        <v>32.5</v>
      </c>
      <c r="O12">
        <v>45</v>
      </c>
      <c r="P12">
        <v>30</v>
      </c>
      <c r="Q12">
        <v>25</v>
      </c>
      <c r="R12">
        <v>1.00115</v>
      </c>
      <c r="S12">
        <v>0.93340000000000001</v>
      </c>
      <c r="T12">
        <v>0.91215000000000002</v>
      </c>
      <c r="U12">
        <v>0.88285000000000002</v>
      </c>
      <c r="V12">
        <v>0.89434999999999998</v>
      </c>
      <c r="W12">
        <v>0.85589999999999999</v>
      </c>
      <c r="X12">
        <v>0.94750000000000001</v>
      </c>
      <c r="Y12">
        <v>0.9304</v>
      </c>
      <c r="Z12">
        <v>0.91450000000000009</v>
      </c>
    </row>
    <row r="13" spans="1:27">
      <c r="A13" t="s">
        <v>48</v>
      </c>
      <c r="B13" t="s">
        <v>42</v>
      </c>
      <c r="D13">
        <v>3.7429999999999999</v>
      </c>
      <c r="E13">
        <v>0.98199999999999998</v>
      </c>
      <c r="F13">
        <v>0.61</v>
      </c>
      <c r="G13">
        <v>0.91200000000000003</v>
      </c>
      <c r="H13">
        <v>0.52300000000000002</v>
      </c>
      <c r="I13" s="4">
        <v>57.499999999999993</v>
      </c>
      <c r="J13">
        <v>57.499999999999993</v>
      </c>
      <c r="K13">
        <v>77.5</v>
      </c>
      <c r="L13">
        <v>92.5</v>
      </c>
      <c r="M13" s="13">
        <f t="shared" si="0"/>
        <v>71.25</v>
      </c>
      <c r="N13">
        <v>67.5</v>
      </c>
      <c r="O13">
        <v>57.499999999999993</v>
      </c>
      <c r="P13">
        <v>50</v>
      </c>
      <c r="Q13">
        <v>30</v>
      </c>
      <c r="R13">
        <v>0.93100000000000005</v>
      </c>
      <c r="S13">
        <v>0.9335</v>
      </c>
      <c r="T13">
        <v>0.91349999999999998</v>
      </c>
      <c r="U13">
        <v>0.86250000000000004</v>
      </c>
      <c r="V13">
        <v>0.94300000000000006</v>
      </c>
      <c r="W13">
        <v>0.84899999999999998</v>
      </c>
      <c r="X13">
        <v>0.88500000000000001</v>
      </c>
      <c r="Y13">
        <v>0.90149999999999997</v>
      </c>
      <c r="Z13">
        <v>0.90700000000000003</v>
      </c>
    </row>
    <row r="14" spans="1:27">
      <c r="A14" t="s">
        <v>47</v>
      </c>
      <c r="B14" t="s">
        <v>42</v>
      </c>
      <c r="D14">
        <v>3.9386999999999999</v>
      </c>
      <c r="E14">
        <v>2.3504999999999998</v>
      </c>
      <c r="F14">
        <v>1.9023000000000001</v>
      </c>
      <c r="G14">
        <v>1.6742999999999999</v>
      </c>
      <c r="H14">
        <v>1.6326000000000001</v>
      </c>
      <c r="I14" s="4">
        <v>60</v>
      </c>
      <c r="J14">
        <v>52.5</v>
      </c>
      <c r="K14">
        <v>72.5</v>
      </c>
      <c r="L14">
        <v>72.5</v>
      </c>
      <c r="M14" s="13">
        <f t="shared" si="0"/>
        <v>64.375</v>
      </c>
      <c r="N14">
        <v>82.5</v>
      </c>
      <c r="O14">
        <v>80</v>
      </c>
      <c r="P14">
        <v>67.5</v>
      </c>
      <c r="Q14">
        <v>67.5</v>
      </c>
      <c r="R14">
        <v>1.0642</v>
      </c>
      <c r="S14">
        <v>1.05315</v>
      </c>
      <c r="T14">
        <v>1.0859000000000001</v>
      </c>
      <c r="U14">
        <v>1.1092500000000001</v>
      </c>
      <c r="V14">
        <v>1.02495</v>
      </c>
      <c r="W14">
        <v>0.93645</v>
      </c>
      <c r="X14">
        <v>1.0680000000000001</v>
      </c>
      <c r="Y14">
        <v>1.1165</v>
      </c>
      <c r="Z14">
        <v>1.0565</v>
      </c>
    </row>
    <row r="15" spans="1:27">
      <c r="A15" t="s">
        <v>46</v>
      </c>
      <c r="B15" t="s">
        <v>42</v>
      </c>
      <c r="D15">
        <v>2.1172</v>
      </c>
      <c r="E15">
        <v>0.84119999999999995</v>
      </c>
      <c r="F15">
        <v>0.71399999999999997</v>
      </c>
      <c r="G15" s="2">
        <v>5.8495999999999997</v>
      </c>
      <c r="H15">
        <v>0.50290000000000001</v>
      </c>
      <c r="I15" s="4">
        <v>70</v>
      </c>
      <c r="J15">
        <v>55.000000000000007</v>
      </c>
      <c r="K15">
        <v>55.000000000000007</v>
      </c>
      <c r="L15">
        <v>40</v>
      </c>
      <c r="M15" s="13">
        <f t="shared" si="0"/>
        <v>55</v>
      </c>
      <c r="N15">
        <v>67.5</v>
      </c>
      <c r="O15">
        <v>52.5</v>
      </c>
      <c r="P15">
        <v>55.000000000000007</v>
      </c>
      <c r="Q15">
        <v>77.5</v>
      </c>
      <c r="R15">
        <v>1.5528500000000001</v>
      </c>
      <c r="S15">
        <v>1.0226999999999999</v>
      </c>
      <c r="T15">
        <v>1.5871</v>
      </c>
      <c r="U15">
        <v>1.07145</v>
      </c>
      <c r="V15">
        <v>0.93145</v>
      </c>
      <c r="W15">
        <v>1.06115</v>
      </c>
      <c r="X15">
        <v>1.1394500000000001</v>
      </c>
      <c r="Y15">
        <v>0.89175000000000004</v>
      </c>
      <c r="Z15">
        <v>1.06785</v>
      </c>
    </row>
    <row r="16" spans="1:27">
      <c r="A16" t="s">
        <v>45</v>
      </c>
      <c r="B16" t="s">
        <v>42</v>
      </c>
      <c r="D16">
        <v>3.1246</v>
      </c>
      <c r="E16">
        <v>1.4867999999999999</v>
      </c>
      <c r="F16">
        <v>1.7012</v>
      </c>
      <c r="G16">
        <v>1.3653</v>
      </c>
      <c r="H16">
        <v>1.3168</v>
      </c>
      <c r="I16" s="4">
        <v>80</v>
      </c>
      <c r="J16">
        <v>50</v>
      </c>
      <c r="K16">
        <v>80</v>
      </c>
      <c r="L16">
        <v>72.5</v>
      </c>
      <c r="M16" s="13">
        <f t="shared" si="0"/>
        <v>70.625</v>
      </c>
      <c r="N16">
        <v>75</v>
      </c>
      <c r="O16">
        <v>70</v>
      </c>
      <c r="P16">
        <v>75</v>
      </c>
      <c r="Q16">
        <v>75</v>
      </c>
      <c r="R16">
        <v>1.03555</v>
      </c>
      <c r="S16">
        <v>0.95565</v>
      </c>
      <c r="T16">
        <v>0.91185000000000005</v>
      </c>
      <c r="U16">
        <v>0.93894999999999995</v>
      </c>
      <c r="V16">
        <v>0.93470000000000009</v>
      </c>
      <c r="W16">
        <v>0.77049999999999996</v>
      </c>
      <c r="X16">
        <v>0.82909999999999995</v>
      </c>
      <c r="Y16">
        <v>0.87204999999999999</v>
      </c>
      <c r="Z16">
        <v>0.90695000000000003</v>
      </c>
    </row>
    <row r="17" spans="1:26">
      <c r="A17" t="s">
        <v>44</v>
      </c>
      <c r="B17" t="s">
        <v>42</v>
      </c>
      <c r="D17">
        <v>4.3149000019999999</v>
      </c>
      <c r="E17">
        <v>1.3009000020000001</v>
      </c>
      <c r="F17">
        <v>0.90020000099999997</v>
      </c>
      <c r="G17">
        <v>0.62020000099999995</v>
      </c>
      <c r="H17">
        <v>1.7777000009999999</v>
      </c>
      <c r="I17" s="4">
        <v>77.5</v>
      </c>
      <c r="J17">
        <v>82.5</v>
      </c>
      <c r="K17">
        <v>90</v>
      </c>
      <c r="L17">
        <v>75</v>
      </c>
      <c r="M17" s="13">
        <f t="shared" si="0"/>
        <v>81.25</v>
      </c>
      <c r="N17">
        <v>67.5</v>
      </c>
      <c r="O17">
        <v>82.5</v>
      </c>
      <c r="P17">
        <v>70</v>
      </c>
      <c r="Q17">
        <v>52.5</v>
      </c>
      <c r="R17">
        <v>1.101249999</v>
      </c>
      <c r="S17">
        <v>1.1396999994999999</v>
      </c>
      <c r="T17">
        <v>1.1145</v>
      </c>
      <c r="U17">
        <v>1.2076499995000001</v>
      </c>
      <c r="V17">
        <v>1.056</v>
      </c>
      <c r="W17">
        <v>1.002</v>
      </c>
      <c r="X17">
        <v>1.106000001</v>
      </c>
      <c r="Y17">
        <v>1.2083000005</v>
      </c>
      <c r="Z17">
        <v>1.0969499995000001</v>
      </c>
    </row>
    <row r="18" spans="1:26">
      <c r="A18" t="s">
        <v>43</v>
      </c>
      <c r="B18" t="s">
        <v>42</v>
      </c>
      <c r="D18">
        <v>2.7427000000000001</v>
      </c>
      <c r="E18">
        <v>1.0024999999999999</v>
      </c>
      <c r="F18">
        <v>0.89639999999999997</v>
      </c>
      <c r="G18">
        <v>0.93569999999999998</v>
      </c>
      <c r="H18">
        <v>0.81930000000000003</v>
      </c>
      <c r="I18" s="4">
        <v>65</v>
      </c>
      <c r="J18">
        <v>55.000000000000007</v>
      </c>
      <c r="K18">
        <v>80</v>
      </c>
      <c r="L18">
        <v>65</v>
      </c>
      <c r="M18" s="13">
        <f t="shared" si="0"/>
        <v>66.25</v>
      </c>
      <c r="N18">
        <v>90</v>
      </c>
      <c r="O18">
        <v>85</v>
      </c>
      <c r="P18">
        <v>92.5</v>
      </c>
      <c r="Q18">
        <v>75</v>
      </c>
      <c r="R18">
        <v>0.99415000000000009</v>
      </c>
      <c r="S18">
        <v>0.96274999999999999</v>
      </c>
      <c r="T18">
        <v>1.0447500000000001</v>
      </c>
      <c r="U18">
        <v>1.01885</v>
      </c>
      <c r="V18">
        <v>0.81345000000000001</v>
      </c>
      <c r="W18">
        <v>0.78480000000000005</v>
      </c>
      <c r="X18">
        <v>0.87109999999999999</v>
      </c>
      <c r="Y18">
        <v>0.86225000000000007</v>
      </c>
      <c r="Z18">
        <v>0.91925000000000001</v>
      </c>
    </row>
    <row r="19" spans="1:26">
      <c r="I19" s="4"/>
      <c r="M19" s="13"/>
    </row>
    <row r="20" spans="1:26">
      <c r="A20" t="s">
        <v>16</v>
      </c>
      <c r="B20" t="s">
        <v>0</v>
      </c>
      <c r="D20">
        <v>1.3306</v>
      </c>
      <c r="E20">
        <v>1.2562</v>
      </c>
      <c r="F20">
        <v>1.3279000000000001</v>
      </c>
      <c r="G20">
        <v>1.4387000000000001</v>
      </c>
      <c r="H20">
        <v>1.4763999999999999</v>
      </c>
      <c r="I20" s="5">
        <v>12.5</v>
      </c>
      <c r="J20">
        <v>25</v>
      </c>
      <c r="K20" s="2">
        <v>15</v>
      </c>
      <c r="L20">
        <v>20</v>
      </c>
      <c r="M20" s="14">
        <f t="shared" si="0"/>
        <v>18.125</v>
      </c>
      <c r="N20">
        <v>70</v>
      </c>
      <c r="O20">
        <v>50</v>
      </c>
      <c r="P20">
        <v>72.5</v>
      </c>
      <c r="Q20">
        <v>80</v>
      </c>
      <c r="R20">
        <v>0.65395000000000003</v>
      </c>
      <c r="S20">
        <v>0.67595000000000005</v>
      </c>
      <c r="T20">
        <v>0.68405000000000005</v>
      </c>
      <c r="U20">
        <v>0.67100000000000004</v>
      </c>
      <c r="V20">
        <v>0.70494999999999997</v>
      </c>
      <c r="W20">
        <v>0.67635000000000001</v>
      </c>
      <c r="X20">
        <v>0.6430499999999999</v>
      </c>
      <c r="Y20">
        <v>0.65375000000000005</v>
      </c>
      <c r="Z20">
        <v>0.66769999999999996</v>
      </c>
    </row>
    <row r="21" spans="1:26">
      <c r="A21" t="s">
        <v>15</v>
      </c>
      <c r="B21" t="s">
        <v>0</v>
      </c>
      <c r="D21">
        <v>1.5446</v>
      </c>
      <c r="E21">
        <v>1.2670999999999999</v>
      </c>
      <c r="F21">
        <v>1.2326999999999999</v>
      </c>
      <c r="G21">
        <v>0.65569999999999995</v>
      </c>
      <c r="H21">
        <v>0.62119999999999997</v>
      </c>
      <c r="I21" s="4">
        <v>100</v>
      </c>
      <c r="J21">
        <v>92.5</v>
      </c>
      <c r="K21">
        <v>90</v>
      </c>
      <c r="L21">
        <v>92.5</v>
      </c>
      <c r="M21" s="13">
        <f t="shared" si="0"/>
        <v>93.75</v>
      </c>
      <c r="N21">
        <v>25</v>
      </c>
      <c r="O21">
        <v>40</v>
      </c>
      <c r="P21">
        <v>50</v>
      </c>
      <c r="Q21">
        <v>35</v>
      </c>
      <c r="R21">
        <v>0.94119999999999993</v>
      </c>
      <c r="S21">
        <v>0.94915000000000005</v>
      </c>
      <c r="T21">
        <v>0.89600000000000002</v>
      </c>
      <c r="U21">
        <v>0.96045000000000003</v>
      </c>
      <c r="V21">
        <v>0.88885000000000003</v>
      </c>
      <c r="W21">
        <v>0.93900000000000006</v>
      </c>
      <c r="X21">
        <v>0.99265000000000003</v>
      </c>
      <c r="Y21">
        <v>1.0419499999999999</v>
      </c>
      <c r="Z21">
        <v>0.94315000000000004</v>
      </c>
    </row>
    <row r="22" spans="1:26">
      <c r="A22" t="s">
        <v>14</v>
      </c>
      <c r="B22" t="s">
        <v>0</v>
      </c>
      <c r="D22">
        <v>2.645</v>
      </c>
      <c r="E22">
        <v>1.1893</v>
      </c>
      <c r="F22">
        <v>2.1433</v>
      </c>
      <c r="G22">
        <v>1.3207</v>
      </c>
      <c r="H22">
        <v>1.0204</v>
      </c>
      <c r="I22" s="4">
        <v>60</v>
      </c>
      <c r="J22">
        <v>80</v>
      </c>
      <c r="K22">
        <v>85</v>
      </c>
      <c r="L22">
        <v>62.5</v>
      </c>
      <c r="M22" s="13">
        <f t="shared" si="0"/>
        <v>71.875</v>
      </c>
      <c r="N22">
        <v>62.5</v>
      </c>
      <c r="O22">
        <v>57.499999999999993</v>
      </c>
      <c r="P22">
        <v>40</v>
      </c>
      <c r="Q22">
        <v>57.499999999999993</v>
      </c>
      <c r="R22">
        <v>0.58045000049999995</v>
      </c>
      <c r="S22">
        <v>0.59265000049999994</v>
      </c>
      <c r="T22">
        <v>0.57665000049999993</v>
      </c>
      <c r="U22">
        <v>0.61825000050000001</v>
      </c>
      <c r="V22">
        <v>0.59540000049999997</v>
      </c>
      <c r="W22">
        <v>0.62714999999999999</v>
      </c>
      <c r="X22">
        <v>0.6522</v>
      </c>
      <c r="Y22">
        <v>0.59250000000000003</v>
      </c>
      <c r="Z22">
        <v>0.60075000049999994</v>
      </c>
    </row>
    <row r="23" spans="1:26">
      <c r="A23" t="s">
        <v>13</v>
      </c>
      <c r="B23" t="s">
        <v>0</v>
      </c>
      <c r="D23">
        <v>1.6819999999999999</v>
      </c>
      <c r="E23">
        <v>0.66200000000000003</v>
      </c>
      <c r="F23">
        <v>0.78700000000000003</v>
      </c>
      <c r="G23">
        <v>0.77100000000000002</v>
      </c>
      <c r="H23">
        <v>0.49199999999999999</v>
      </c>
      <c r="I23" s="4">
        <v>75</v>
      </c>
      <c r="J23">
        <v>55.000000000000007</v>
      </c>
      <c r="K23">
        <v>72.5</v>
      </c>
      <c r="L23">
        <v>67.5</v>
      </c>
      <c r="M23" s="13">
        <f t="shared" si="0"/>
        <v>67.5</v>
      </c>
      <c r="N23">
        <v>72.5</v>
      </c>
      <c r="O23">
        <v>92.5</v>
      </c>
      <c r="P23">
        <v>82.5</v>
      </c>
      <c r="Q23">
        <v>62.5</v>
      </c>
      <c r="R23">
        <v>0.87450000000000006</v>
      </c>
      <c r="S23">
        <v>0.90149999999999997</v>
      </c>
      <c r="T23">
        <v>0.88850000000000007</v>
      </c>
      <c r="U23">
        <v>0.92149999999999999</v>
      </c>
      <c r="V23">
        <v>0.82150000000000001</v>
      </c>
      <c r="W23">
        <v>0.75049999999999994</v>
      </c>
      <c r="X23">
        <v>0.8135</v>
      </c>
      <c r="Y23">
        <v>0.872</v>
      </c>
      <c r="Z23">
        <v>0.86</v>
      </c>
    </row>
    <row r="24" spans="1:26">
      <c r="A24" t="s">
        <v>12</v>
      </c>
      <c r="B24" t="s">
        <v>0</v>
      </c>
      <c r="D24">
        <v>0.95689999999999997</v>
      </c>
      <c r="E24">
        <v>0.45550000000000002</v>
      </c>
      <c r="F24">
        <v>0.42370000000000002</v>
      </c>
      <c r="G24">
        <v>0.4521</v>
      </c>
      <c r="H24">
        <v>0.40450000000000003</v>
      </c>
      <c r="I24" s="4">
        <v>90</v>
      </c>
      <c r="J24">
        <v>77.5</v>
      </c>
      <c r="K24">
        <v>87.5</v>
      </c>
      <c r="L24">
        <v>87.5</v>
      </c>
      <c r="M24" s="13">
        <f t="shared" si="0"/>
        <v>85.625</v>
      </c>
      <c r="N24">
        <v>90</v>
      </c>
      <c r="O24">
        <v>77.5</v>
      </c>
      <c r="P24">
        <v>67.5</v>
      </c>
      <c r="Q24">
        <v>45</v>
      </c>
      <c r="R24">
        <v>0.75665000000000004</v>
      </c>
      <c r="S24">
        <v>0.73199999999999998</v>
      </c>
      <c r="T24">
        <v>0.77760000000000007</v>
      </c>
      <c r="U24">
        <v>0.79610000000000003</v>
      </c>
      <c r="V24">
        <v>0.6986</v>
      </c>
      <c r="W24">
        <v>0.71379999999999999</v>
      </c>
      <c r="X24">
        <v>0.67049999999999998</v>
      </c>
      <c r="Y24">
        <v>0.79620000000000002</v>
      </c>
      <c r="Z24">
        <v>0.73439999999999994</v>
      </c>
    </row>
    <row r="25" spans="1:26">
      <c r="A25" t="s">
        <v>11</v>
      </c>
      <c r="B25" t="s">
        <v>0</v>
      </c>
      <c r="D25">
        <v>1.2747999999999999</v>
      </c>
      <c r="E25">
        <v>1.2497</v>
      </c>
      <c r="F25">
        <v>0.84409999999999996</v>
      </c>
      <c r="G25">
        <v>0.62460000000000004</v>
      </c>
      <c r="H25">
        <v>0.77629999999999999</v>
      </c>
      <c r="I25" s="4">
        <v>40</v>
      </c>
      <c r="J25">
        <v>32.5</v>
      </c>
      <c r="K25">
        <v>30</v>
      </c>
      <c r="L25">
        <v>32.5</v>
      </c>
      <c r="M25" s="13">
        <f t="shared" si="0"/>
        <v>33.75</v>
      </c>
      <c r="N25">
        <v>67.5</v>
      </c>
      <c r="O25">
        <v>82.5</v>
      </c>
      <c r="P25">
        <v>67.5</v>
      </c>
      <c r="Q25">
        <v>60</v>
      </c>
      <c r="R25">
        <v>0.6581999999999999</v>
      </c>
      <c r="S25">
        <v>0.63684999999999992</v>
      </c>
      <c r="T25">
        <v>0.71839999999999993</v>
      </c>
      <c r="U25">
        <v>0.75150000000000006</v>
      </c>
      <c r="V25">
        <v>0.70884999999999998</v>
      </c>
      <c r="W25">
        <v>0.61650000000000005</v>
      </c>
      <c r="X25">
        <v>0.72734999999999994</v>
      </c>
      <c r="Y25">
        <v>0.73255000000000003</v>
      </c>
      <c r="Z25">
        <v>0.68740000000000001</v>
      </c>
    </row>
    <row r="26" spans="1:26">
      <c r="A26" t="s">
        <v>10</v>
      </c>
      <c r="B26" t="s">
        <v>0</v>
      </c>
      <c r="D26">
        <v>1.4819</v>
      </c>
      <c r="E26">
        <v>0.58379999999999999</v>
      </c>
      <c r="F26">
        <v>0.81240000000000001</v>
      </c>
      <c r="G26">
        <v>0.44690000000000002</v>
      </c>
      <c r="H26">
        <v>0.4098</v>
      </c>
      <c r="I26" s="4">
        <v>70</v>
      </c>
      <c r="J26">
        <v>55.000000000000007</v>
      </c>
      <c r="K26">
        <v>65</v>
      </c>
      <c r="L26">
        <v>55.000000000000007</v>
      </c>
      <c r="M26" s="13">
        <f t="shared" si="0"/>
        <v>61.25</v>
      </c>
      <c r="N26">
        <v>50</v>
      </c>
      <c r="O26">
        <v>45</v>
      </c>
      <c r="P26">
        <v>62.5</v>
      </c>
      <c r="Q26">
        <v>75</v>
      </c>
      <c r="R26">
        <v>0.91749999999999998</v>
      </c>
      <c r="S26">
        <v>0.83589999999999998</v>
      </c>
      <c r="T26">
        <v>0.87650000000000006</v>
      </c>
      <c r="U26">
        <v>0.87324999999999997</v>
      </c>
      <c r="V26">
        <v>0.82800000000000007</v>
      </c>
      <c r="W26">
        <v>0.75095000000000001</v>
      </c>
      <c r="X26">
        <v>0.77769999999999995</v>
      </c>
      <c r="Y26">
        <v>0.8983000000000001</v>
      </c>
      <c r="Z26">
        <v>0.83474999999999999</v>
      </c>
    </row>
    <row r="27" spans="1:26">
      <c r="A27" t="s">
        <v>9</v>
      </c>
      <c r="B27" t="s">
        <v>0</v>
      </c>
      <c r="D27">
        <v>2.3109999999999999</v>
      </c>
      <c r="E27">
        <v>1.397</v>
      </c>
      <c r="F27">
        <v>1.3320000000000001</v>
      </c>
      <c r="G27">
        <v>1.524</v>
      </c>
      <c r="H27">
        <v>1.4259999999999999</v>
      </c>
      <c r="I27" s="4">
        <v>100</v>
      </c>
      <c r="J27">
        <v>80</v>
      </c>
      <c r="K27">
        <v>97.5</v>
      </c>
      <c r="L27">
        <v>87.5</v>
      </c>
      <c r="M27" s="13">
        <f t="shared" si="0"/>
        <v>91.25</v>
      </c>
      <c r="N27">
        <v>25</v>
      </c>
      <c r="O27">
        <v>77.5</v>
      </c>
      <c r="P27">
        <v>70</v>
      </c>
      <c r="Q27">
        <v>30</v>
      </c>
      <c r="R27">
        <v>0.84050000000000002</v>
      </c>
      <c r="S27">
        <v>0.85149999999999992</v>
      </c>
      <c r="T27">
        <v>0.81900000000000006</v>
      </c>
      <c r="U27">
        <v>0.85099999999999998</v>
      </c>
      <c r="V27">
        <v>0.78549999999999998</v>
      </c>
      <c r="W27">
        <v>0.81200000000000006</v>
      </c>
      <c r="X27">
        <v>0.74</v>
      </c>
      <c r="Y27">
        <v>0.88650000000000007</v>
      </c>
      <c r="Z27">
        <v>0.82000000000000006</v>
      </c>
    </row>
    <row r="28" spans="1:26">
      <c r="A28" t="s">
        <v>8</v>
      </c>
      <c r="B28" t="s">
        <v>0</v>
      </c>
      <c r="D28">
        <v>1.4478</v>
      </c>
      <c r="E28">
        <v>0.70309999999999995</v>
      </c>
      <c r="F28">
        <v>0.65469999999999995</v>
      </c>
      <c r="G28">
        <v>0.69130000000000003</v>
      </c>
      <c r="H28">
        <v>0.68269999999999997</v>
      </c>
      <c r="I28" s="4">
        <v>62.5</v>
      </c>
      <c r="J28">
        <v>80</v>
      </c>
      <c r="K28">
        <v>92.5</v>
      </c>
      <c r="L28">
        <v>87.5</v>
      </c>
      <c r="M28" s="13">
        <f t="shared" si="0"/>
        <v>80.625</v>
      </c>
      <c r="N28">
        <v>70</v>
      </c>
      <c r="O28">
        <v>75</v>
      </c>
      <c r="P28">
        <v>70</v>
      </c>
      <c r="Q28">
        <v>15</v>
      </c>
      <c r="R28">
        <v>1.0681</v>
      </c>
      <c r="S28">
        <v>1.16245</v>
      </c>
      <c r="T28">
        <v>1.103</v>
      </c>
      <c r="U28">
        <v>1.08125</v>
      </c>
      <c r="V28">
        <v>1.0767</v>
      </c>
      <c r="W28">
        <v>0.99629999999999996</v>
      </c>
      <c r="X28">
        <v>0.99310000000000009</v>
      </c>
      <c r="Y28">
        <v>1.0981000000000001</v>
      </c>
      <c r="Z28">
        <v>1.07315</v>
      </c>
    </row>
    <row r="29" spans="1:26">
      <c r="A29" t="s">
        <v>7</v>
      </c>
      <c r="B29" t="s">
        <v>0</v>
      </c>
      <c r="D29">
        <v>1.9073</v>
      </c>
      <c r="E29">
        <v>1.1548</v>
      </c>
      <c r="F29">
        <v>1.8239000000000001</v>
      </c>
      <c r="G29">
        <v>1.0206</v>
      </c>
      <c r="H29">
        <v>1.2565999999999999</v>
      </c>
      <c r="I29" s="4">
        <v>47.5</v>
      </c>
      <c r="J29">
        <v>42.5</v>
      </c>
      <c r="K29">
        <v>42.5</v>
      </c>
      <c r="L29">
        <v>52.5</v>
      </c>
      <c r="M29" s="13">
        <f t="shared" si="0"/>
        <v>46.25</v>
      </c>
      <c r="N29">
        <v>70</v>
      </c>
      <c r="O29">
        <v>65</v>
      </c>
      <c r="P29">
        <v>57.499999999999993</v>
      </c>
      <c r="Q29">
        <v>52.5</v>
      </c>
      <c r="R29">
        <v>1.3834</v>
      </c>
      <c r="S29">
        <v>1.706</v>
      </c>
      <c r="T29">
        <v>1.5851500000000001</v>
      </c>
      <c r="U29">
        <v>2.0413000000000001</v>
      </c>
      <c r="V29">
        <v>1.3141499999999999</v>
      </c>
      <c r="W29">
        <v>1.6326000000000001</v>
      </c>
      <c r="X29">
        <v>1.5797000000000001</v>
      </c>
      <c r="Y29">
        <v>1.6578999999999999</v>
      </c>
      <c r="Z29">
        <v>1.5769500000000001</v>
      </c>
    </row>
    <row r="30" spans="1:26">
      <c r="A30" t="s">
        <v>6</v>
      </c>
      <c r="B30" t="s">
        <v>0</v>
      </c>
      <c r="D30">
        <v>3.5491000000000001</v>
      </c>
      <c r="E30" s="2">
        <v>7.1005000000000003</v>
      </c>
      <c r="F30">
        <v>1.7182999999999999</v>
      </c>
      <c r="G30">
        <v>1.6073999999999999</v>
      </c>
      <c r="H30">
        <v>1.5832999999999999</v>
      </c>
      <c r="I30" s="4">
        <v>35</v>
      </c>
      <c r="J30">
        <v>55.000000000000007</v>
      </c>
      <c r="K30">
        <v>62.5</v>
      </c>
      <c r="L30">
        <v>20</v>
      </c>
      <c r="M30" s="13">
        <f t="shared" si="0"/>
        <v>43.125</v>
      </c>
      <c r="N30">
        <v>62.5</v>
      </c>
      <c r="O30">
        <v>72.5</v>
      </c>
      <c r="P30">
        <v>50</v>
      </c>
      <c r="Q30">
        <v>75</v>
      </c>
      <c r="R30">
        <v>1.03115</v>
      </c>
      <c r="S30">
        <v>1.1248499999999999</v>
      </c>
      <c r="T30">
        <v>1.1842999999999999</v>
      </c>
      <c r="U30">
        <v>0.81309999999999993</v>
      </c>
      <c r="V30">
        <v>0.94084999999999996</v>
      </c>
      <c r="W30">
        <v>0.95355000000000001</v>
      </c>
      <c r="X30">
        <v>1.1033999999999999</v>
      </c>
      <c r="Y30">
        <v>0.91399999999999992</v>
      </c>
      <c r="Z30">
        <v>0.98385</v>
      </c>
    </row>
    <row r="31" spans="1:26">
      <c r="A31" t="s">
        <v>5</v>
      </c>
      <c r="B31" t="s">
        <v>0</v>
      </c>
      <c r="D31">
        <v>1.6022000000000001</v>
      </c>
      <c r="E31">
        <v>0.94740000000000002</v>
      </c>
      <c r="F31">
        <v>0.92379999999999995</v>
      </c>
      <c r="G31">
        <v>0.82130000000000003</v>
      </c>
      <c r="H31">
        <v>1.4016</v>
      </c>
      <c r="I31" s="5">
        <v>15</v>
      </c>
      <c r="J31">
        <v>47.5</v>
      </c>
      <c r="K31" s="2">
        <v>27.5</v>
      </c>
      <c r="L31" s="2">
        <v>15</v>
      </c>
      <c r="M31" s="13">
        <f t="shared" si="0"/>
        <v>26.25</v>
      </c>
      <c r="N31">
        <v>52.5</v>
      </c>
      <c r="O31">
        <v>30</v>
      </c>
      <c r="P31">
        <v>40</v>
      </c>
      <c r="Q31">
        <v>67.5</v>
      </c>
      <c r="R31">
        <v>0.94704999999999995</v>
      </c>
      <c r="S31">
        <v>1.0055000000000001</v>
      </c>
      <c r="T31">
        <v>0.91935</v>
      </c>
      <c r="U31">
        <v>0.94124999999999992</v>
      </c>
      <c r="V31">
        <v>0.92825000000000002</v>
      </c>
      <c r="W31">
        <v>0.89599999999999991</v>
      </c>
      <c r="X31">
        <v>0.84129999999999994</v>
      </c>
      <c r="Y31">
        <v>0.94740000000000002</v>
      </c>
      <c r="Z31">
        <v>0.93700000000000006</v>
      </c>
    </row>
    <row r="32" spans="1:26">
      <c r="A32" t="s">
        <v>4</v>
      </c>
      <c r="B32" t="s">
        <v>0</v>
      </c>
      <c r="D32">
        <v>3.4659</v>
      </c>
      <c r="E32">
        <v>0.65469999999999995</v>
      </c>
      <c r="F32">
        <v>0.5867</v>
      </c>
      <c r="G32">
        <v>0.53369999999999995</v>
      </c>
      <c r="H32">
        <v>0.48349999999999999</v>
      </c>
      <c r="I32" s="4">
        <v>82.5</v>
      </c>
      <c r="J32">
        <v>55.000000000000007</v>
      </c>
      <c r="K32">
        <v>65</v>
      </c>
      <c r="L32">
        <v>57.499999999999993</v>
      </c>
      <c r="M32" s="13">
        <f t="shared" si="0"/>
        <v>65</v>
      </c>
      <c r="N32">
        <v>62.5</v>
      </c>
      <c r="O32">
        <v>55.000000000000007</v>
      </c>
      <c r="P32">
        <v>62.5</v>
      </c>
      <c r="Q32">
        <v>52.5</v>
      </c>
      <c r="R32">
        <v>1.1065</v>
      </c>
      <c r="S32">
        <v>1.0947499999999999</v>
      </c>
      <c r="T32">
        <v>1.107</v>
      </c>
      <c r="U32">
        <v>1.0982499999999999</v>
      </c>
      <c r="V32">
        <v>1.0775999999999999</v>
      </c>
      <c r="W32">
        <v>1.07345</v>
      </c>
      <c r="X32">
        <v>1.0927</v>
      </c>
      <c r="Y32">
        <v>1.077</v>
      </c>
      <c r="Z32">
        <v>1.0912999999999999</v>
      </c>
    </row>
    <row r="33" spans="1:26">
      <c r="A33" t="s">
        <v>3</v>
      </c>
      <c r="B33" t="s">
        <v>0</v>
      </c>
      <c r="D33">
        <v>1.0258</v>
      </c>
      <c r="E33">
        <v>0.68700000000000006</v>
      </c>
      <c r="F33">
        <v>0.52429999999999999</v>
      </c>
      <c r="G33">
        <v>0.42599999999999999</v>
      </c>
      <c r="H33">
        <v>0.48320000000000002</v>
      </c>
      <c r="I33" s="4">
        <v>92.5</v>
      </c>
      <c r="J33">
        <v>92.5</v>
      </c>
      <c r="K33">
        <v>95</v>
      </c>
      <c r="L33">
        <v>95</v>
      </c>
      <c r="M33" s="13">
        <f t="shared" si="0"/>
        <v>93.75</v>
      </c>
      <c r="N33">
        <v>67.5</v>
      </c>
      <c r="O33">
        <v>62.5</v>
      </c>
      <c r="P33">
        <v>55.000000000000007</v>
      </c>
      <c r="Q33">
        <v>20</v>
      </c>
      <c r="R33">
        <v>0.78844999999999998</v>
      </c>
      <c r="S33">
        <v>0.76954999999999996</v>
      </c>
      <c r="T33">
        <v>0.74760000000000004</v>
      </c>
      <c r="U33">
        <v>0.75039999999999996</v>
      </c>
      <c r="V33">
        <v>0.77039999999999997</v>
      </c>
      <c r="W33">
        <v>0.78544999999999998</v>
      </c>
      <c r="X33">
        <v>0.80319999999999991</v>
      </c>
      <c r="Y33">
        <v>0.74709999999999999</v>
      </c>
      <c r="Z33">
        <v>0.76950000000000007</v>
      </c>
    </row>
    <row r="34" spans="1:26">
      <c r="A34" t="s">
        <v>2</v>
      </c>
      <c r="B34" t="s">
        <v>0</v>
      </c>
      <c r="D34">
        <v>1.4179999999999999</v>
      </c>
      <c r="E34">
        <v>0.52129999999999999</v>
      </c>
      <c r="F34">
        <v>0.51770000000000005</v>
      </c>
      <c r="G34">
        <v>0.4758</v>
      </c>
      <c r="H34">
        <v>0.98899999999999999</v>
      </c>
      <c r="I34" s="4">
        <v>67.5</v>
      </c>
      <c r="J34">
        <v>80</v>
      </c>
      <c r="K34">
        <v>82.5</v>
      </c>
      <c r="L34">
        <v>55.000000000000007</v>
      </c>
      <c r="M34" s="13">
        <f t="shared" si="0"/>
        <v>71.25</v>
      </c>
      <c r="N34">
        <v>45</v>
      </c>
      <c r="O34">
        <v>45</v>
      </c>
      <c r="P34">
        <v>37.5</v>
      </c>
      <c r="Q34">
        <v>60</v>
      </c>
      <c r="R34">
        <v>0.92589999999999995</v>
      </c>
      <c r="S34">
        <v>0.87529999999999997</v>
      </c>
      <c r="T34">
        <v>0.87339999999999995</v>
      </c>
      <c r="U34">
        <v>0.94609999999999994</v>
      </c>
      <c r="V34">
        <v>0.91480000000000006</v>
      </c>
      <c r="W34">
        <v>0.91749999999999998</v>
      </c>
      <c r="X34">
        <v>0.86990000000000001</v>
      </c>
      <c r="Y34">
        <v>0.94615000000000005</v>
      </c>
      <c r="Z34">
        <v>0.91754999999999998</v>
      </c>
    </row>
    <row r="35" spans="1:26">
      <c r="A35" t="s">
        <v>1</v>
      </c>
      <c r="B35" t="s">
        <v>0</v>
      </c>
      <c r="D35">
        <v>3.9104999999999999</v>
      </c>
      <c r="E35">
        <v>2.3694000000000002</v>
      </c>
      <c r="F35">
        <v>1.8582000000000001</v>
      </c>
      <c r="G35">
        <v>1.5015000000000001</v>
      </c>
      <c r="H35">
        <v>1.6175999999999999</v>
      </c>
      <c r="I35" s="4">
        <v>90</v>
      </c>
      <c r="J35">
        <v>72.5</v>
      </c>
      <c r="K35">
        <v>80</v>
      </c>
      <c r="L35">
        <v>92.5</v>
      </c>
      <c r="M35" s="13">
        <f t="shared" si="0"/>
        <v>83.75</v>
      </c>
      <c r="N35">
        <v>37.5</v>
      </c>
      <c r="O35">
        <v>70</v>
      </c>
      <c r="P35">
        <v>55.000000000000007</v>
      </c>
      <c r="Q35">
        <v>45</v>
      </c>
      <c r="R35">
        <v>0.99745000000000006</v>
      </c>
      <c r="S35">
        <v>0.99445000000000006</v>
      </c>
      <c r="T35">
        <v>1.0230999999999999</v>
      </c>
      <c r="U35">
        <v>0.97199999999999998</v>
      </c>
      <c r="V35">
        <v>0.95384999999999998</v>
      </c>
      <c r="W35">
        <v>0.95665</v>
      </c>
      <c r="X35">
        <v>0.91425000000000001</v>
      </c>
      <c r="Y35">
        <v>1.0443</v>
      </c>
      <c r="Z35">
        <v>0.98314999999999997</v>
      </c>
    </row>
    <row r="36" spans="1:26">
      <c r="M36" s="13"/>
    </row>
    <row r="37" spans="1:26">
      <c r="M37" s="13"/>
    </row>
    <row r="38" spans="1:26">
      <c r="D38">
        <f>MAX(D2:D35)</f>
        <v>4.3149000019999999</v>
      </c>
      <c r="E38">
        <f t="shared" ref="E38:H38" si="1">MAX(E2:E35)</f>
        <v>7.1005000000000003</v>
      </c>
      <c r="F38">
        <f t="shared" si="1"/>
        <v>2.1433</v>
      </c>
      <c r="G38">
        <f t="shared" si="1"/>
        <v>5.8495999999999997</v>
      </c>
      <c r="H38">
        <f t="shared" si="1"/>
        <v>1.7777000009999999</v>
      </c>
      <c r="I38">
        <f>AVERAGE(I2:I35)</f>
        <v>68.484848484848484</v>
      </c>
      <c r="J38">
        <f t="shared" ref="J38:L38" si="2">AVERAGE(J2:J35)</f>
        <v>63.560606060606062</v>
      </c>
      <c r="K38">
        <f t="shared" si="2"/>
        <v>72.954545454545453</v>
      </c>
      <c r="L38">
        <f t="shared" si="2"/>
        <v>68.86363636363636</v>
      </c>
      <c r="M38">
        <f t="shared" ref="M38" si="3">AVERAGE(M2:M35)</f>
        <v>68.465909090909093</v>
      </c>
    </row>
    <row r="39" spans="1:26">
      <c r="D39">
        <f>COUNTIF(D2:D35,"&gt;5")</f>
        <v>0</v>
      </c>
      <c r="E39">
        <f>COUNTIF(E2:E35,"&gt;3")</f>
        <v>2</v>
      </c>
      <c r="F39">
        <f t="shared" ref="F39:H39" si="4">COUNTIF(F2:F35,"&gt;3")</f>
        <v>0</v>
      </c>
      <c r="G39">
        <f t="shared" si="4"/>
        <v>1</v>
      </c>
      <c r="H39">
        <f t="shared" si="4"/>
        <v>0</v>
      </c>
      <c r="I39">
        <f>STDEV(I2:I35)</f>
        <v>23.724817191236184</v>
      </c>
      <c r="J39">
        <f t="shared" ref="J39:L39" si="5">STDEV(J2:J35)</f>
        <v>21.037822181043644</v>
      </c>
      <c r="K39">
        <f t="shared" si="5"/>
        <v>22.590568979514039</v>
      </c>
      <c r="L39">
        <f t="shared" si="5"/>
        <v>25.511110547438658</v>
      </c>
      <c r="M39">
        <f t="shared" ref="M39" si="6">STDEV(M2:M35)</f>
        <v>21.593100404648403</v>
      </c>
    </row>
    <row r="40" spans="1:26">
      <c r="I40" s="10">
        <f>I38-2*I39</f>
        <v>21.035214102376116</v>
      </c>
      <c r="J40" s="10">
        <f t="shared" ref="J40:M40" si="7">J38-2*J39</f>
        <v>21.484961698518774</v>
      </c>
      <c r="K40" s="10">
        <f t="shared" si="7"/>
        <v>27.773407495517375</v>
      </c>
      <c r="L40" s="10">
        <f t="shared" si="7"/>
        <v>17.841415268759043</v>
      </c>
      <c r="M40" s="10">
        <f t="shared" si="7"/>
        <v>25.279708281612287</v>
      </c>
    </row>
    <row r="42" spans="1:26">
      <c r="I42">
        <f>COUNTIF(I2:I35,"&gt;I40")</f>
        <v>0</v>
      </c>
      <c r="O42">
        <f>TTEST(O2:O35,P2:P35,2,1)</f>
        <v>8.5450294944491856E-2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AC62-082D-4274-AACA-3A98BA3BBD3B}">
  <dimension ref="A1:AB50"/>
  <sheetViews>
    <sheetView tabSelected="1" zoomScale="42" zoomScaleNormal="5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44" sqref="O44"/>
    </sheetView>
  </sheetViews>
  <sheetFormatPr defaultRowHeight="14"/>
  <cols>
    <col min="1" max="1" width="25.08203125" bestFit="1" customWidth="1"/>
    <col min="2" max="2" width="10.83203125" bestFit="1" customWidth="1"/>
    <col min="3" max="3" width="11.33203125" bestFit="1" customWidth="1"/>
    <col min="4" max="8" width="14.6640625" bestFit="1" customWidth="1"/>
    <col min="9" max="9" width="13.5" bestFit="1" customWidth="1"/>
    <col min="10" max="10" width="13.33203125" bestFit="1" customWidth="1"/>
    <col min="11" max="11" width="17.6640625" bestFit="1" customWidth="1"/>
    <col min="12" max="12" width="16.4140625" bestFit="1" customWidth="1"/>
    <col min="13" max="13" width="13" bestFit="1" customWidth="1"/>
    <col min="14" max="14" width="12.1640625" bestFit="1" customWidth="1"/>
    <col min="15" max="15" width="16.4140625" bestFit="1" customWidth="1"/>
    <col min="16" max="16" width="16.08203125" bestFit="1" customWidth="1"/>
    <col min="17" max="18" width="16.08203125" customWidth="1"/>
    <col min="19" max="19" width="18.25" bestFit="1" customWidth="1"/>
    <col min="20" max="20" width="18" bestFit="1" customWidth="1"/>
    <col min="21" max="21" width="22.33203125" bestFit="1" customWidth="1"/>
    <col min="22" max="22" width="21.25" bestFit="1" customWidth="1"/>
    <col min="23" max="23" width="17.6640625" bestFit="1" customWidth="1"/>
    <col min="24" max="24" width="16.9140625" bestFit="1" customWidth="1"/>
    <col min="25" max="25" width="21.25" bestFit="1" customWidth="1"/>
    <col min="26" max="26" width="20.75" bestFit="1" customWidth="1"/>
    <col min="27" max="27" width="13.6640625" bestFit="1" customWidth="1"/>
  </cols>
  <sheetData>
    <row r="1" spans="1:28">
      <c r="A1" s="1" t="s">
        <v>41</v>
      </c>
      <c r="B1" s="1" t="s">
        <v>40</v>
      </c>
      <c r="C1" s="1" t="s">
        <v>39</v>
      </c>
      <c r="D1" s="1" t="s">
        <v>38</v>
      </c>
      <c r="E1" s="1" t="s">
        <v>37</v>
      </c>
      <c r="F1" s="1" t="s">
        <v>36</v>
      </c>
      <c r="G1" s="1" t="s">
        <v>35</v>
      </c>
      <c r="H1" s="1" t="s">
        <v>34</v>
      </c>
      <c r="I1" s="19" t="s">
        <v>33</v>
      </c>
      <c r="J1" s="20" t="s">
        <v>32</v>
      </c>
      <c r="K1" s="20" t="s">
        <v>31</v>
      </c>
      <c r="L1" s="21" t="s">
        <v>30</v>
      </c>
      <c r="M1" s="1" t="s">
        <v>29</v>
      </c>
      <c r="N1" s="1" t="s">
        <v>28</v>
      </c>
      <c r="O1" s="1" t="s">
        <v>27</v>
      </c>
      <c r="P1" s="1" t="s">
        <v>26</v>
      </c>
      <c r="Q1" s="3" t="s">
        <v>69</v>
      </c>
      <c r="R1" s="22" t="s">
        <v>70</v>
      </c>
      <c r="S1" s="17" t="s">
        <v>25</v>
      </c>
      <c r="T1" s="18" t="s">
        <v>24</v>
      </c>
      <c r="U1" s="18" t="s">
        <v>23</v>
      </c>
      <c r="V1" s="18" t="s">
        <v>22</v>
      </c>
      <c r="W1" s="16" t="s">
        <v>21</v>
      </c>
      <c r="X1" s="16" t="s">
        <v>20</v>
      </c>
      <c r="Y1" s="16" t="s">
        <v>19</v>
      </c>
      <c r="Z1" s="16" t="s">
        <v>18</v>
      </c>
      <c r="AA1" s="16" t="s">
        <v>17</v>
      </c>
      <c r="AB1" s="1"/>
    </row>
    <row r="2" spans="1:28">
      <c r="A2" t="s">
        <v>59</v>
      </c>
      <c r="B2" t="s">
        <v>42</v>
      </c>
      <c r="D2">
        <v>1.7221</v>
      </c>
      <c r="E2">
        <v>1.0621</v>
      </c>
      <c r="F2">
        <v>1.1294</v>
      </c>
      <c r="G2">
        <v>0.95050000000000001</v>
      </c>
      <c r="H2">
        <v>1.1178999999999999</v>
      </c>
      <c r="I2" s="4">
        <v>80</v>
      </c>
      <c r="J2">
        <v>75</v>
      </c>
      <c r="K2">
        <v>90</v>
      </c>
      <c r="L2" s="8">
        <v>95</v>
      </c>
      <c r="M2">
        <v>80</v>
      </c>
      <c r="N2">
        <v>77.5</v>
      </c>
      <c r="O2">
        <v>82.5</v>
      </c>
      <c r="P2">
        <v>57.499999999999993</v>
      </c>
      <c r="Q2" s="4">
        <f>AVERAGE(I2:L2)</f>
        <v>85</v>
      </c>
      <c r="R2" s="8">
        <f>AVERAGE(M2:P2)</f>
        <v>74.375</v>
      </c>
      <c r="S2" s="4">
        <v>1.0704499999999999</v>
      </c>
      <c r="T2">
        <v>1.0662499999999999</v>
      </c>
      <c r="U2">
        <v>1.0578000000000001</v>
      </c>
      <c r="V2">
        <v>1.0238</v>
      </c>
      <c r="W2">
        <v>1.02075</v>
      </c>
      <c r="X2">
        <v>1.0328999999999999</v>
      </c>
      <c r="Y2">
        <v>0.99959999999999993</v>
      </c>
      <c r="Z2">
        <v>1.02745</v>
      </c>
      <c r="AA2">
        <v>1.0391999999999999</v>
      </c>
    </row>
    <row r="3" spans="1:28">
      <c r="A3" t="s">
        <v>58</v>
      </c>
      <c r="B3" t="s">
        <v>42</v>
      </c>
      <c r="D3">
        <v>1.0521</v>
      </c>
      <c r="E3">
        <v>0.46939999999999998</v>
      </c>
      <c r="F3">
        <v>0.50009999999999999</v>
      </c>
      <c r="G3">
        <v>0.45129999999999998</v>
      </c>
      <c r="H3">
        <v>0.48459999999999998</v>
      </c>
      <c r="I3" s="4">
        <v>55.000000000000007</v>
      </c>
      <c r="J3">
        <v>57.499999999999993</v>
      </c>
      <c r="K3">
        <v>75</v>
      </c>
      <c r="L3" s="8">
        <v>82.5</v>
      </c>
      <c r="M3">
        <v>77.5</v>
      </c>
      <c r="N3">
        <v>80</v>
      </c>
      <c r="O3">
        <v>65</v>
      </c>
      <c r="P3">
        <v>35</v>
      </c>
      <c r="Q3" s="4">
        <f t="shared" ref="Q3:Q35" si="0">AVERAGE(I3:L3)</f>
        <v>67.5</v>
      </c>
      <c r="R3" s="8">
        <f t="shared" ref="R3:R35" si="1">AVERAGE(M3:P3)</f>
        <v>64.375</v>
      </c>
      <c r="S3" s="4">
        <v>0.9446</v>
      </c>
      <c r="T3">
        <v>0.93325000000000002</v>
      </c>
      <c r="U3">
        <v>0.88769999999999993</v>
      </c>
      <c r="V3">
        <v>0.91335</v>
      </c>
      <c r="W3">
        <v>0.90369999999999995</v>
      </c>
      <c r="X3">
        <v>0.90074999999999994</v>
      </c>
      <c r="Y3">
        <v>0.92830000000000001</v>
      </c>
      <c r="Z3">
        <v>0.94040000000000001</v>
      </c>
      <c r="AA3">
        <v>0.93325000000000002</v>
      </c>
    </row>
    <row r="4" spans="1:28">
      <c r="A4" t="s">
        <v>57</v>
      </c>
      <c r="B4" t="s">
        <v>42</v>
      </c>
      <c r="D4">
        <v>1.4870000000000001</v>
      </c>
      <c r="E4">
        <v>1.0773999999999999</v>
      </c>
      <c r="F4">
        <v>0.58399999999999996</v>
      </c>
      <c r="G4">
        <v>0.54320000000000002</v>
      </c>
      <c r="H4">
        <v>0.90349999999999997</v>
      </c>
      <c r="I4" s="4">
        <v>85</v>
      </c>
      <c r="J4">
        <v>50</v>
      </c>
      <c r="K4">
        <v>85</v>
      </c>
      <c r="L4" s="8">
        <v>90</v>
      </c>
      <c r="M4">
        <v>42.5</v>
      </c>
      <c r="N4">
        <v>70</v>
      </c>
      <c r="O4">
        <v>42.5</v>
      </c>
      <c r="P4">
        <v>22.5</v>
      </c>
      <c r="Q4" s="4">
        <f t="shared" si="0"/>
        <v>77.5</v>
      </c>
      <c r="R4" s="8">
        <f t="shared" si="1"/>
        <v>44.375</v>
      </c>
      <c r="S4" s="4">
        <v>0.75124999999999997</v>
      </c>
      <c r="T4">
        <v>0.83935000000000004</v>
      </c>
      <c r="U4">
        <v>0.76459999999999995</v>
      </c>
      <c r="V4">
        <v>0.70605000000000007</v>
      </c>
      <c r="W4">
        <v>0.71550000000000002</v>
      </c>
      <c r="X4">
        <v>0.76195000000000002</v>
      </c>
      <c r="Y4">
        <v>0.71665000000000001</v>
      </c>
      <c r="Z4">
        <v>0.74075000000000002</v>
      </c>
      <c r="AA4">
        <v>0.73340000000000005</v>
      </c>
    </row>
    <row r="5" spans="1:28">
      <c r="A5" t="s">
        <v>56</v>
      </c>
      <c r="B5" t="s">
        <v>42</v>
      </c>
      <c r="D5">
        <v>1.2366999999999999</v>
      </c>
      <c r="E5">
        <v>0.83450000000000002</v>
      </c>
      <c r="F5">
        <v>0.62629999999999997</v>
      </c>
      <c r="G5">
        <v>1.1353</v>
      </c>
      <c r="H5">
        <v>1.2331000000000001</v>
      </c>
      <c r="I5" s="4">
        <v>95</v>
      </c>
      <c r="J5">
        <v>90</v>
      </c>
      <c r="K5">
        <v>95</v>
      </c>
      <c r="L5" s="8">
        <v>87.5</v>
      </c>
      <c r="M5">
        <v>60</v>
      </c>
      <c r="N5">
        <v>67.5</v>
      </c>
      <c r="O5">
        <v>65</v>
      </c>
      <c r="P5">
        <v>65</v>
      </c>
      <c r="Q5" s="4">
        <f t="shared" si="0"/>
        <v>91.875</v>
      </c>
      <c r="R5" s="8">
        <f t="shared" si="1"/>
        <v>64.375</v>
      </c>
      <c r="S5" s="4">
        <v>0.90460000000000007</v>
      </c>
      <c r="T5">
        <v>0.91989999999999994</v>
      </c>
      <c r="U5">
        <v>0.90759999999999996</v>
      </c>
      <c r="V5">
        <v>0.92049999999999998</v>
      </c>
      <c r="W5">
        <v>0.90620000000000001</v>
      </c>
      <c r="X5">
        <v>0.90525</v>
      </c>
      <c r="Y5">
        <v>0.91535</v>
      </c>
      <c r="Z5">
        <v>0.92020000000000002</v>
      </c>
      <c r="AA5">
        <v>0.91005000000000003</v>
      </c>
    </row>
    <row r="6" spans="1:28">
      <c r="A6" t="s">
        <v>55</v>
      </c>
      <c r="B6" t="s">
        <v>42</v>
      </c>
      <c r="D6">
        <v>1.6705000000000001</v>
      </c>
      <c r="E6">
        <v>1.0530999999999999</v>
      </c>
      <c r="F6">
        <v>0.51970000000000005</v>
      </c>
      <c r="G6">
        <v>0.50249999999999995</v>
      </c>
      <c r="H6">
        <v>0.47510000000000002</v>
      </c>
      <c r="I6" s="4">
        <v>95</v>
      </c>
      <c r="J6">
        <v>90</v>
      </c>
      <c r="K6">
        <v>97.5</v>
      </c>
      <c r="L6" s="8">
        <v>95</v>
      </c>
      <c r="M6">
        <v>87.5</v>
      </c>
      <c r="N6">
        <v>70</v>
      </c>
      <c r="O6">
        <v>77.5</v>
      </c>
      <c r="P6">
        <v>47.5</v>
      </c>
      <c r="Q6" s="4">
        <f t="shared" si="0"/>
        <v>94.375</v>
      </c>
      <c r="R6" s="8">
        <f t="shared" si="1"/>
        <v>70.625</v>
      </c>
      <c r="S6" s="4">
        <v>0.95100000000000007</v>
      </c>
      <c r="T6">
        <v>0.9657</v>
      </c>
      <c r="U6">
        <v>0.97289999999999999</v>
      </c>
      <c r="V6">
        <v>0.98459999999999992</v>
      </c>
      <c r="W6">
        <v>0.98885000000000001</v>
      </c>
      <c r="X6">
        <v>0.95289999999999997</v>
      </c>
      <c r="Y6">
        <v>0.94164999999999999</v>
      </c>
      <c r="Z6">
        <v>1.0307500000000001</v>
      </c>
      <c r="AA6">
        <v>0.9677</v>
      </c>
    </row>
    <row r="7" spans="1:28">
      <c r="A7" t="s">
        <v>54</v>
      </c>
      <c r="B7" t="s">
        <v>42</v>
      </c>
      <c r="D7">
        <v>2.9872000000000001</v>
      </c>
      <c r="E7">
        <v>0.64059999999999995</v>
      </c>
      <c r="F7">
        <v>0.61439999999999995</v>
      </c>
      <c r="G7">
        <v>0.68220000000000003</v>
      </c>
      <c r="H7">
        <v>0.67379999999999995</v>
      </c>
      <c r="I7" s="4">
        <v>87.5</v>
      </c>
      <c r="J7">
        <v>92.5</v>
      </c>
      <c r="K7">
        <v>90</v>
      </c>
      <c r="L7" s="8">
        <v>92.5</v>
      </c>
      <c r="M7">
        <v>22.5</v>
      </c>
      <c r="N7">
        <v>22.5</v>
      </c>
      <c r="O7">
        <v>15</v>
      </c>
      <c r="P7">
        <v>10</v>
      </c>
      <c r="Q7" s="4">
        <f t="shared" si="0"/>
        <v>90.625</v>
      </c>
      <c r="R7" s="8">
        <f t="shared" si="1"/>
        <v>17.5</v>
      </c>
      <c r="S7" s="4">
        <v>0.76595000000000002</v>
      </c>
      <c r="T7">
        <v>0.74944999999999995</v>
      </c>
      <c r="U7">
        <v>0.79115000000000002</v>
      </c>
      <c r="V7">
        <v>0.82394999999999996</v>
      </c>
      <c r="W7">
        <v>0.68149999999999999</v>
      </c>
      <c r="X7">
        <v>0.82255</v>
      </c>
      <c r="Y7">
        <v>0.89290000000000003</v>
      </c>
      <c r="Z7">
        <v>0.6653</v>
      </c>
      <c r="AA7">
        <v>0.753</v>
      </c>
    </row>
    <row r="8" spans="1:28">
      <c r="E8" s="2"/>
      <c r="I8" s="5"/>
      <c r="J8" s="2"/>
      <c r="K8" s="2"/>
      <c r="L8" s="8"/>
      <c r="Q8" s="4"/>
      <c r="R8" s="8"/>
      <c r="S8" s="4"/>
    </row>
    <row r="9" spans="1:28">
      <c r="A9" t="s">
        <v>52</v>
      </c>
      <c r="B9" t="s">
        <v>42</v>
      </c>
      <c r="D9">
        <v>2.1494</v>
      </c>
      <c r="E9">
        <v>0.72009999999999996</v>
      </c>
      <c r="F9">
        <v>0.66220000000000001</v>
      </c>
      <c r="G9">
        <v>0.67200000000000004</v>
      </c>
      <c r="H9">
        <v>0.43419999999999997</v>
      </c>
      <c r="I9" s="4">
        <v>85</v>
      </c>
      <c r="J9">
        <v>95</v>
      </c>
      <c r="K9">
        <v>92.5</v>
      </c>
      <c r="L9" s="8">
        <v>97.5</v>
      </c>
      <c r="M9">
        <v>90</v>
      </c>
      <c r="N9">
        <v>87.5</v>
      </c>
      <c r="O9">
        <v>92.5</v>
      </c>
      <c r="P9">
        <v>57.499999999999993</v>
      </c>
      <c r="Q9" s="4">
        <f t="shared" si="0"/>
        <v>92.5</v>
      </c>
      <c r="R9" s="8">
        <f t="shared" si="1"/>
        <v>81.875</v>
      </c>
      <c r="S9" s="4">
        <v>0.8488</v>
      </c>
      <c r="T9">
        <v>0.89294999999999991</v>
      </c>
      <c r="U9">
        <v>0.89885000000000004</v>
      </c>
      <c r="V9">
        <v>0.82140000000000002</v>
      </c>
      <c r="W9">
        <v>0.9002</v>
      </c>
      <c r="X9">
        <v>0.8569</v>
      </c>
      <c r="Y9">
        <v>0.83624999999999994</v>
      </c>
      <c r="Z9">
        <v>0.90280000000000005</v>
      </c>
      <c r="AA9">
        <v>0.8738999999999999</v>
      </c>
    </row>
    <row r="10" spans="1:28">
      <c r="A10" t="s">
        <v>51</v>
      </c>
      <c r="B10" t="s">
        <v>42</v>
      </c>
      <c r="D10">
        <v>2.2482000000000002</v>
      </c>
      <c r="E10">
        <v>0.65110000000000001</v>
      </c>
      <c r="F10">
        <v>1.3113999999999999</v>
      </c>
      <c r="G10">
        <v>1.5706</v>
      </c>
      <c r="H10">
        <v>1.2925</v>
      </c>
      <c r="I10" s="4">
        <v>85</v>
      </c>
      <c r="J10">
        <v>65</v>
      </c>
      <c r="K10">
        <v>82.5</v>
      </c>
      <c r="L10" s="8">
        <v>67.5</v>
      </c>
      <c r="M10">
        <v>72.5</v>
      </c>
      <c r="N10">
        <v>80</v>
      </c>
      <c r="O10">
        <v>85</v>
      </c>
      <c r="P10">
        <v>75</v>
      </c>
      <c r="Q10" s="4">
        <f t="shared" si="0"/>
        <v>75</v>
      </c>
      <c r="R10" s="8">
        <f t="shared" si="1"/>
        <v>78.125</v>
      </c>
      <c r="S10" s="4">
        <v>0.96805000000000008</v>
      </c>
      <c r="T10">
        <v>1.0057</v>
      </c>
      <c r="U10">
        <v>1.0435000000000001</v>
      </c>
      <c r="V10">
        <v>1.006</v>
      </c>
      <c r="W10">
        <v>0.9870000000000001</v>
      </c>
      <c r="X10">
        <v>0.91854999999999998</v>
      </c>
      <c r="Y10">
        <v>0.87929999999999997</v>
      </c>
      <c r="Z10">
        <v>0.94159999999999999</v>
      </c>
      <c r="AA10">
        <v>0.96755000000000002</v>
      </c>
    </row>
    <row r="11" spans="1:28">
      <c r="A11" t="s">
        <v>50</v>
      </c>
      <c r="B11" t="s">
        <v>42</v>
      </c>
      <c r="D11">
        <v>1.8162</v>
      </c>
      <c r="E11">
        <v>1.1435999999999999</v>
      </c>
      <c r="F11">
        <v>0.9788</v>
      </c>
      <c r="G11">
        <v>0.5282</v>
      </c>
      <c r="H11">
        <v>0.41639999999999999</v>
      </c>
      <c r="I11" s="4">
        <v>57.499999999999993</v>
      </c>
      <c r="J11">
        <v>30</v>
      </c>
      <c r="K11">
        <v>50</v>
      </c>
      <c r="L11" s="8">
        <v>57.499999999999993</v>
      </c>
      <c r="M11">
        <v>67.5</v>
      </c>
      <c r="N11">
        <v>80</v>
      </c>
      <c r="O11">
        <v>77.5</v>
      </c>
      <c r="P11">
        <v>55.000000000000007</v>
      </c>
      <c r="Q11" s="4">
        <f t="shared" si="0"/>
        <v>48.75</v>
      </c>
      <c r="R11" s="8">
        <f t="shared" si="1"/>
        <v>70</v>
      </c>
      <c r="S11" s="4">
        <v>0.8468</v>
      </c>
      <c r="T11">
        <v>0.87014999999999998</v>
      </c>
      <c r="U11">
        <v>0.84025000000000005</v>
      </c>
      <c r="V11">
        <v>0.86819999999999997</v>
      </c>
      <c r="W11">
        <v>0.81299999999999994</v>
      </c>
      <c r="X11">
        <v>0.7641</v>
      </c>
      <c r="Y11">
        <v>0.87534999999999996</v>
      </c>
      <c r="Z11">
        <v>0.80920000000000003</v>
      </c>
      <c r="AA11">
        <v>0.84004999999999996</v>
      </c>
    </row>
    <row r="12" spans="1:28">
      <c r="A12" t="s">
        <v>49</v>
      </c>
      <c r="B12" t="s">
        <v>42</v>
      </c>
      <c r="D12">
        <v>1.8717999999999999</v>
      </c>
      <c r="E12">
        <v>1.7397</v>
      </c>
      <c r="F12">
        <v>0.4672</v>
      </c>
      <c r="G12">
        <v>0.86329999999999996</v>
      </c>
      <c r="H12">
        <v>0.93169999999999997</v>
      </c>
      <c r="I12" s="4">
        <v>65</v>
      </c>
      <c r="J12">
        <v>60</v>
      </c>
      <c r="K12">
        <v>77.5</v>
      </c>
      <c r="L12" s="8">
        <v>90</v>
      </c>
      <c r="M12">
        <v>32.5</v>
      </c>
      <c r="N12">
        <v>45</v>
      </c>
      <c r="O12">
        <v>30</v>
      </c>
      <c r="P12">
        <v>25</v>
      </c>
      <c r="Q12" s="4">
        <f t="shared" si="0"/>
        <v>73.125</v>
      </c>
      <c r="R12" s="8">
        <f t="shared" si="1"/>
        <v>33.125</v>
      </c>
      <c r="S12" s="4">
        <v>1.00115</v>
      </c>
      <c r="T12">
        <v>0.93340000000000001</v>
      </c>
      <c r="U12">
        <v>0.91215000000000002</v>
      </c>
      <c r="V12">
        <v>0.88285000000000002</v>
      </c>
      <c r="W12">
        <v>0.89434999999999998</v>
      </c>
      <c r="X12">
        <v>0.85589999999999999</v>
      </c>
      <c r="Y12">
        <v>0.94750000000000001</v>
      </c>
      <c r="Z12">
        <v>0.9304</v>
      </c>
      <c r="AA12">
        <v>0.91450000000000009</v>
      </c>
    </row>
    <row r="13" spans="1:28">
      <c r="A13" t="s">
        <v>48</v>
      </c>
      <c r="B13" t="s">
        <v>42</v>
      </c>
      <c r="D13">
        <v>3.7429999999999999</v>
      </c>
      <c r="E13">
        <v>0.98199999999999998</v>
      </c>
      <c r="F13">
        <v>0.61</v>
      </c>
      <c r="G13">
        <v>0.91200000000000003</v>
      </c>
      <c r="H13">
        <v>0.52300000000000002</v>
      </c>
      <c r="I13" s="4">
        <v>57.499999999999993</v>
      </c>
      <c r="J13">
        <v>57.499999999999993</v>
      </c>
      <c r="K13">
        <v>77.5</v>
      </c>
      <c r="L13" s="8">
        <v>92.5</v>
      </c>
      <c r="M13">
        <v>67.5</v>
      </c>
      <c r="N13">
        <v>57.499999999999993</v>
      </c>
      <c r="O13">
        <v>50</v>
      </c>
      <c r="P13">
        <v>30</v>
      </c>
      <c r="Q13" s="4">
        <f t="shared" si="0"/>
        <v>71.25</v>
      </c>
      <c r="R13" s="8">
        <f t="shared" si="1"/>
        <v>51.25</v>
      </c>
      <c r="S13" s="4">
        <v>0.93100000000000005</v>
      </c>
      <c r="T13">
        <v>0.9335</v>
      </c>
      <c r="U13">
        <v>0.91349999999999998</v>
      </c>
      <c r="V13">
        <v>0.86250000000000004</v>
      </c>
      <c r="W13">
        <v>0.94300000000000006</v>
      </c>
      <c r="X13">
        <v>0.84899999999999998</v>
      </c>
      <c r="Y13">
        <v>0.88500000000000001</v>
      </c>
      <c r="Z13">
        <v>0.90149999999999997</v>
      </c>
      <c r="AA13">
        <v>0.90700000000000003</v>
      </c>
    </row>
    <row r="14" spans="1:28">
      <c r="A14" t="s">
        <v>47</v>
      </c>
      <c r="B14" t="s">
        <v>42</v>
      </c>
      <c r="D14">
        <v>3.9386999999999999</v>
      </c>
      <c r="E14">
        <v>2.3504999999999998</v>
      </c>
      <c r="F14">
        <v>1.9023000000000001</v>
      </c>
      <c r="G14">
        <v>1.6742999999999999</v>
      </c>
      <c r="H14">
        <v>1.6326000000000001</v>
      </c>
      <c r="I14" s="4">
        <v>60</v>
      </c>
      <c r="J14">
        <v>52.5</v>
      </c>
      <c r="K14">
        <v>72.5</v>
      </c>
      <c r="L14" s="8">
        <v>72.5</v>
      </c>
      <c r="M14">
        <v>82.5</v>
      </c>
      <c r="N14">
        <v>80</v>
      </c>
      <c r="O14">
        <v>67.5</v>
      </c>
      <c r="P14">
        <v>67.5</v>
      </c>
      <c r="Q14" s="4">
        <f t="shared" si="0"/>
        <v>64.375</v>
      </c>
      <c r="R14" s="8">
        <f t="shared" si="1"/>
        <v>74.375</v>
      </c>
      <c r="S14" s="4">
        <v>1.0642</v>
      </c>
      <c r="T14">
        <v>1.05315</v>
      </c>
      <c r="U14">
        <v>1.0859000000000001</v>
      </c>
      <c r="V14">
        <v>1.1092500000000001</v>
      </c>
      <c r="W14">
        <v>1.02495</v>
      </c>
      <c r="X14">
        <v>0.93645</v>
      </c>
      <c r="Y14">
        <v>1.0680000000000001</v>
      </c>
      <c r="Z14">
        <v>1.1165</v>
      </c>
      <c r="AA14">
        <v>1.0565</v>
      </c>
    </row>
    <row r="15" spans="1:28">
      <c r="G15" s="2"/>
      <c r="I15" s="4"/>
      <c r="L15" s="8"/>
      <c r="Q15" s="4"/>
      <c r="R15" s="8"/>
      <c r="S15" s="4"/>
    </row>
    <row r="16" spans="1:28">
      <c r="A16" t="s">
        <v>45</v>
      </c>
      <c r="B16" t="s">
        <v>42</v>
      </c>
      <c r="D16">
        <v>3.1246</v>
      </c>
      <c r="E16">
        <v>1.4867999999999999</v>
      </c>
      <c r="F16">
        <v>1.7012</v>
      </c>
      <c r="G16">
        <v>1.3653</v>
      </c>
      <c r="H16">
        <v>1.3168</v>
      </c>
      <c r="I16" s="4">
        <v>80</v>
      </c>
      <c r="J16">
        <v>50</v>
      </c>
      <c r="K16">
        <v>80</v>
      </c>
      <c r="L16" s="8">
        <v>72.5</v>
      </c>
      <c r="M16">
        <v>75</v>
      </c>
      <c r="N16">
        <v>70</v>
      </c>
      <c r="O16">
        <v>75</v>
      </c>
      <c r="P16">
        <v>75</v>
      </c>
      <c r="Q16" s="4">
        <f t="shared" si="0"/>
        <v>70.625</v>
      </c>
      <c r="R16" s="8">
        <f t="shared" si="1"/>
        <v>73.75</v>
      </c>
      <c r="S16" s="4">
        <v>1.03555</v>
      </c>
      <c r="T16">
        <v>0.95565</v>
      </c>
      <c r="U16">
        <v>0.91185000000000005</v>
      </c>
      <c r="V16">
        <v>0.93894999999999995</v>
      </c>
      <c r="W16">
        <v>0.93470000000000009</v>
      </c>
      <c r="X16">
        <v>0.77049999999999996</v>
      </c>
      <c r="Y16">
        <v>0.82909999999999995</v>
      </c>
      <c r="Z16">
        <v>0.87204999999999999</v>
      </c>
      <c r="AA16">
        <v>0.90695000000000003</v>
      </c>
    </row>
    <row r="17" spans="1:27">
      <c r="A17" t="s">
        <v>44</v>
      </c>
      <c r="B17" t="s">
        <v>42</v>
      </c>
      <c r="D17">
        <v>4.3149000019999999</v>
      </c>
      <c r="E17">
        <v>1.3009000020000001</v>
      </c>
      <c r="F17">
        <v>0.90020000099999997</v>
      </c>
      <c r="G17">
        <v>0.62020000099999995</v>
      </c>
      <c r="H17">
        <v>1.7777000009999999</v>
      </c>
      <c r="I17" s="4">
        <v>77.5</v>
      </c>
      <c r="J17">
        <v>82.5</v>
      </c>
      <c r="K17">
        <v>90</v>
      </c>
      <c r="L17" s="8">
        <v>75</v>
      </c>
      <c r="M17">
        <v>67.5</v>
      </c>
      <c r="N17">
        <v>82.5</v>
      </c>
      <c r="O17">
        <v>70</v>
      </c>
      <c r="P17">
        <v>52.5</v>
      </c>
      <c r="Q17" s="4">
        <f t="shared" si="0"/>
        <v>81.25</v>
      </c>
      <c r="R17" s="8">
        <f t="shared" si="1"/>
        <v>68.125</v>
      </c>
      <c r="S17" s="4">
        <v>1.101249999</v>
      </c>
      <c r="T17">
        <v>1.1396999994999999</v>
      </c>
      <c r="U17">
        <v>1.1145</v>
      </c>
      <c r="V17">
        <v>1.2076499995000001</v>
      </c>
      <c r="W17">
        <v>1.056</v>
      </c>
      <c r="X17">
        <v>1.002</v>
      </c>
      <c r="Y17">
        <v>1.106000001</v>
      </c>
      <c r="Z17">
        <v>1.2083000005</v>
      </c>
      <c r="AA17">
        <v>1.0969499995000001</v>
      </c>
    </row>
    <row r="18" spans="1:27">
      <c r="A18" t="s">
        <v>43</v>
      </c>
      <c r="B18" t="s">
        <v>42</v>
      </c>
      <c r="D18">
        <v>2.7427000000000001</v>
      </c>
      <c r="E18">
        <v>1.0024999999999999</v>
      </c>
      <c r="F18">
        <v>0.89639999999999997</v>
      </c>
      <c r="G18">
        <v>0.93569999999999998</v>
      </c>
      <c r="H18">
        <v>0.81930000000000003</v>
      </c>
      <c r="I18" s="4">
        <v>65</v>
      </c>
      <c r="J18">
        <v>55.000000000000007</v>
      </c>
      <c r="K18">
        <v>80</v>
      </c>
      <c r="L18" s="8">
        <v>65</v>
      </c>
      <c r="M18">
        <v>90</v>
      </c>
      <c r="N18">
        <v>85</v>
      </c>
      <c r="O18">
        <v>92.5</v>
      </c>
      <c r="P18">
        <v>75</v>
      </c>
      <c r="Q18" s="4">
        <f t="shared" si="0"/>
        <v>66.25</v>
      </c>
      <c r="R18" s="8">
        <f t="shared" si="1"/>
        <v>85.625</v>
      </c>
      <c r="S18" s="4">
        <v>0.99415000000000009</v>
      </c>
      <c r="T18">
        <v>0.96274999999999999</v>
      </c>
      <c r="U18">
        <v>1.0447500000000001</v>
      </c>
      <c r="V18">
        <v>1.01885</v>
      </c>
      <c r="W18">
        <v>0.81345000000000001</v>
      </c>
      <c r="X18">
        <v>0.78480000000000005</v>
      </c>
      <c r="Y18">
        <v>0.87109999999999999</v>
      </c>
      <c r="Z18">
        <v>0.86225000000000007</v>
      </c>
      <c r="AA18">
        <v>0.91925000000000001</v>
      </c>
    </row>
    <row r="19" spans="1:27">
      <c r="I19" s="4"/>
      <c r="L19" s="8"/>
      <c r="Q19" s="4"/>
      <c r="R19" s="8"/>
      <c r="S19" s="4"/>
    </row>
    <row r="20" spans="1:27">
      <c r="I20" s="5"/>
      <c r="K20" s="2"/>
      <c r="L20" s="8"/>
      <c r="Q20" s="4"/>
      <c r="R20" s="8"/>
      <c r="S20" s="4"/>
    </row>
    <row r="21" spans="1:27">
      <c r="A21" t="s">
        <v>15</v>
      </c>
      <c r="B21" t="s">
        <v>0</v>
      </c>
      <c r="D21">
        <v>1.5446</v>
      </c>
      <c r="E21">
        <v>1.2670999999999999</v>
      </c>
      <c r="F21">
        <v>1.2326999999999999</v>
      </c>
      <c r="G21">
        <v>0.65569999999999995</v>
      </c>
      <c r="H21">
        <v>0.62119999999999997</v>
      </c>
      <c r="I21" s="4">
        <v>100</v>
      </c>
      <c r="J21">
        <v>92.5</v>
      </c>
      <c r="K21">
        <v>90</v>
      </c>
      <c r="L21" s="8">
        <v>92.5</v>
      </c>
      <c r="M21">
        <v>25</v>
      </c>
      <c r="N21">
        <v>40</v>
      </c>
      <c r="O21">
        <v>50</v>
      </c>
      <c r="P21">
        <v>35</v>
      </c>
      <c r="Q21" s="4">
        <f t="shared" si="0"/>
        <v>93.75</v>
      </c>
      <c r="R21" s="8">
        <f t="shared" si="1"/>
        <v>37.5</v>
      </c>
      <c r="S21" s="4">
        <v>0.94119999999999993</v>
      </c>
      <c r="T21">
        <v>0.94915000000000005</v>
      </c>
      <c r="U21">
        <v>0.89600000000000002</v>
      </c>
      <c r="V21">
        <v>0.96045000000000003</v>
      </c>
      <c r="W21">
        <v>0.88885000000000003</v>
      </c>
      <c r="X21">
        <v>0.93900000000000006</v>
      </c>
      <c r="Y21">
        <v>0.99265000000000003</v>
      </c>
      <c r="Z21">
        <v>1.0419499999999999</v>
      </c>
      <c r="AA21">
        <v>0.94315000000000004</v>
      </c>
    </row>
    <row r="22" spans="1:27">
      <c r="A22" t="s">
        <v>14</v>
      </c>
      <c r="B22" t="s">
        <v>0</v>
      </c>
      <c r="D22">
        <v>2.645</v>
      </c>
      <c r="E22">
        <v>1.1893</v>
      </c>
      <c r="F22">
        <v>2.1433</v>
      </c>
      <c r="G22">
        <v>1.3207</v>
      </c>
      <c r="H22">
        <v>1.0204</v>
      </c>
      <c r="I22" s="4">
        <v>60</v>
      </c>
      <c r="J22">
        <v>80</v>
      </c>
      <c r="K22">
        <v>85</v>
      </c>
      <c r="L22" s="8">
        <v>62.5</v>
      </c>
      <c r="M22">
        <v>62.5</v>
      </c>
      <c r="N22">
        <v>57.499999999999993</v>
      </c>
      <c r="O22">
        <v>40</v>
      </c>
      <c r="P22">
        <v>57.499999999999993</v>
      </c>
      <c r="Q22" s="4">
        <f t="shared" si="0"/>
        <v>71.875</v>
      </c>
      <c r="R22" s="8">
        <f t="shared" si="1"/>
        <v>54.375</v>
      </c>
      <c r="S22" s="4">
        <v>0.58045000049999995</v>
      </c>
      <c r="T22">
        <v>0.59265000049999994</v>
      </c>
      <c r="U22">
        <v>0.57665000049999993</v>
      </c>
      <c r="V22">
        <v>0.61825000050000001</v>
      </c>
      <c r="W22">
        <v>0.59540000049999997</v>
      </c>
      <c r="X22">
        <v>0.62714999999999999</v>
      </c>
      <c r="Y22">
        <v>0.6522</v>
      </c>
      <c r="Z22">
        <v>0.59250000000000003</v>
      </c>
      <c r="AA22">
        <v>0.60075000049999994</v>
      </c>
    </row>
    <row r="23" spans="1:27">
      <c r="A23" t="s">
        <v>13</v>
      </c>
      <c r="B23" t="s">
        <v>0</v>
      </c>
      <c r="D23">
        <v>1.6819999999999999</v>
      </c>
      <c r="E23">
        <v>0.66200000000000003</v>
      </c>
      <c r="F23">
        <v>0.78700000000000003</v>
      </c>
      <c r="G23">
        <v>0.77100000000000002</v>
      </c>
      <c r="H23">
        <v>0.49199999999999999</v>
      </c>
      <c r="I23" s="4">
        <v>75</v>
      </c>
      <c r="J23">
        <v>55.000000000000007</v>
      </c>
      <c r="K23">
        <v>72.5</v>
      </c>
      <c r="L23" s="8">
        <v>67.5</v>
      </c>
      <c r="M23">
        <v>72.5</v>
      </c>
      <c r="N23">
        <v>92.5</v>
      </c>
      <c r="O23">
        <v>82.5</v>
      </c>
      <c r="P23">
        <v>62.5</v>
      </c>
      <c r="Q23" s="4">
        <f t="shared" si="0"/>
        <v>67.5</v>
      </c>
      <c r="R23" s="8">
        <f t="shared" si="1"/>
        <v>77.5</v>
      </c>
      <c r="S23" s="4">
        <v>0.87450000000000006</v>
      </c>
      <c r="T23">
        <v>0.90149999999999997</v>
      </c>
      <c r="U23">
        <v>0.88850000000000007</v>
      </c>
      <c r="V23">
        <v>0.92149999999999999</v>
      </c>
      <c r="W23">
        <v>0.82150000000000001</v>
      </c>
      <c r="X23">
        <v>0.75049999999999994</v>
      </c>
      <c r="Y23">
        <v>0.8135</v>
      </c>
      <c r="Z23">
        <v>0.872</v>
      </c>
      <c r="AA23">
        <v>0.86</v>
      </c>
    </row>
    <row r="24" spans="1:27">
      <c r="A24" t="s">
        <v>12</v>
      </c>
      <c r="B24" t="s">
        <v>0</v>
      </c>
      <c r="D24">
        <v>0.95689999999999997</v>
      </c>
      <c r="E24">
        <v>0.45550000000000002</v>
      </c>
      <c r="F24">
        <v>0.42370000000000002</v>
      </c>
      <c r="G24">
        <v>0.4521</v>
      </c>
      <c r="H24">
        <v>0.40450000000000003</v>
      </c>
      <c r="I24" s="4">
        <v>90</v>
      </c>
      <c r="J24">
        <v>77.5</v>
      </c>
      <c r="K24">
        <v>87.5</v>
      </c>
      <c r="L24" s="8">
        <v>87.5</v>
      </c>
      <c r="M24">
        <v>90</v>
      </c>
      <c r="N24">
        <v>77.5</v>
      </c>
      <c r="O24">
        <v>67.5</v>
      </c>
      <c r="P24">
        <v>45</v>
      </c>
      <c r="Q24" s="4">
        <f t="shared" si="0"/>
        <v>85.625</v>
      </c>
      <c r="R24" s="8">
        <f t="shared" si="1"/>
        <v>70</v>
      </c>
      <c r="S24" s="4">
        <v>0.75665000000000004</v>
      </c>
      <c r="T24">
        <v>0.73199999999999998</v>
      </c>
      <c r="U24">
        <v>0.77760000000000007</v>
      </c>
      <c r="V24">
        <v>0.79610000000000003</v>
      </c>
      <c r="W24">
        <v>0.6986</v>
      </c>
      <c r="X24">
        <v>0.71379999999999999</v>
      </c>
      <c r="Y24">
        <v>0.67049999999999998</v>
      </c>
      <c r="Z24">
        <v>0.79620000000000002</v>
      </c>
      <c r="AA24">
        <v>0.73439999999999994</v>
      </c>
    </row>
    <row r="25" spans="1:27">
      <c r="A25" t="s">
        <v>11</v>
      </c>
      <c r="B25" t="s">
        <v>0</v>
      </c>
      <c r="D25">
        <v>1.2747999999999999</v>
      </c>
      <c r="E25">
        <v>1.2497</v>
      </c>
      <c r="F25">
        <v>0.84409999999999996</v>
      </c>
      <c r="G25">
        <v>0.62460000000000004</v>
      </c>
      <c r="H25">
        <v>0.77629999999999999</v>
      </c>
      <c r="I25" s="4">
        <v>40</v>
      </c>
      <c r="J25">
        <v>32.5</v>
      </c>
      <c r="K25">
        <v>30</v>
      </c>
      <c r="L25" s="8">
        <v>32.5</v>
      </c>
      <c r="M25">
        <v>67.5</v>
      </c>
      <c r="N25">
        <v>82.5</v>
      </c>
      <c r="O25">
        <v>67.5</v>
      </c>
      <c r="P25">
        <v>60</v>
      </c>
      <c r="Q25" s="4">
        <f t="shared" si="0"/>
        <v>33.75</v>
      </c>
      <c r="R25" s="8">
        <f t="shared" si="1"/>
        <v>69.375</v>
      </c>
      <c r="S25" s="4">
        <v>0.6581999999999999</v>
      </c>
      <c r="T25">
        <v>0.63684999999999992</v>
      </c>
      <c r="U25">
        <v>0.71839999999999993</v>
      </c>
      <c r="V25">
        <v>0.75150000000000006</v>
      </c>
      <c r="W25">
        <v>0.70884999999999998</v>
      </c>
      <c r="X25">
        <v>0.61650000000000005</v>
      </c>
      <c r="Y25">
        <v>0.72734999999999994</v>
      </c>
      <c r="Z25">
        <v>0.73255000000000003</v>
      </c>
      <c r="AA25">
        <v>0.68740000000000001</v>
      </c>
    </row>
    <row r="26" spans="1:27">
      <c r="A26" t="s">
        <v>10</v>
      </c>
      <c r="B26" t="s">
        <v>0</v>
      </c>
      <c r="D26">
        <v>1.4819</v>
      </c>
      <c r="E26">
        <v>0.58379999999999999</v>
      </c>
      <c r="F26">
        <v>0.81240000000000001</v>
      </c>
      <c r="G26">
        <v>0.44690000000000002</v>
      </c>
      <c r="H26">
        <v>0.4098</v>
      </c>
      <c r="I26" s="4">
        <v>70</v>
      </c>
      <c r="J26">
        <v>55.000000000000007</v>
      </c>
      <c r="K26">
        <v>65</v>
      </c>
      <c r="L26" s="8">
        <v>55.000000000000007</v>
      </c>
      <c r="M26">
        <v>50</v>
      </c>
      <c r="N26">
        <v>45</v>
      </c>
      <c r="O26">
        <v>62.5</v>
      </c>
      <c r="P26">
        <v>75</v>
      </c>
      <c r="Q26" s="4">
        <f t="shared" si="0"/>
        <v>61.25</v>
      </c>
      <c r="R26" s="8">
        <f t="shared" si="1"/>
        <v>58.125</v>
      </c>
      <c r="S26" s="4">
        <v>0.91749999999999998</v>
      </c>
      <c r="T26">
        <v>0.83589999999999998</v>
      </c>
      <c r="U26">
        <v>0.87650000000000006</v>
      </c>
      <c r="V26">
        <v>0.87324999999999997</v>
      </c>
      <c r="W26">
        <v>0.82800000000000007</v>
      </c>
      <c r="X26">
        <v>0.75095000000000001</v>
      </c>
      <c r="Y26">
        <v>0.77769999999999995</v>
      </c>
      <c r="Z26">
        <v>0.8983000000000001</v>
      </c>
      <c r="AA26">
        <v>0.83474999999999999</v>
      </c>
    </row>
    <row r="27" spans="1:27">
      <c r="A27" t="s">
        <v>9</v>
      </c>
      <c r="B27" t="s">
        <v>0</v>
      </c>
      <c r="D27">
        <v>2.3109999999999999</v>
      </c>
      <c r="E27">
        <v>1.397</v>
      </c>
      <c r="F27">
        <v>1.3320000000000001</v>
      </c>
      <c r="G27">
        <v>1.524</v>
      </c>
      <c r="H27">
        <v>1.4259999999999999</v>
      </c>
      <c r="I27" s="4">
        <v>100</v>
      </c>
      <c r="J27">
        <v>80</v>
      </c>
      <c r="K27">
        <v>97.5</v>
      </c>
      <c r="L27" s="8">
        <v>87.5</v>
      </c>
      <c r="M27">
        <v>25</v>
      </c>
      <c r="N27">
        <v>77.5</v>
      </c>
      <c r="O27">
        <v>70</v>
      </c>
      <c r="P27">
        <v>30</v>
      </c>
      <c r="Q27" s="4">
        <f t="shared" si="0"/>
        <v>91.25</v>
      </c>
      <c r="R27" s="8">
        <f t="shared" si="1"/>
        <v>50.625</v>
      </c>
      <c r="S27" s="4">
        <v>0.84050000000000002</v>
      </c>
      <c r="T27">
        <v>0.85149999999999992</v>
      </c>
      <c r="U27">
        <v>0.81900000000000006</v>
      </c>
      <c r="V27">
        <v>0.85099999999999998</v>
      </c>
      <c r="W27">
        <v>0.78549999999999998</v>
      </c>
      <c r="X27">
        <v>0.81200000000000006</v>
      </c>
      <c r="Y27">
        <v>0.74</v>
      </c>
      <c r="Z27">
        <v>0.88650000000000007</v>
      </c>
      <c r="AA27">
        <v>0.82000000000000006</v>
      </c>
    </row>
    <row r="28" spans="1:27">
      <c r="A28" t="s">
        <v>8</v>
      </c>
      <c r="B28" t="s">
        <v>0</v>
      </c>
      <c r="D28">
        <v>1.4478</v>
      </c>
      <c r="E28">
        <v>0.70309999999999995</v>
      </c>
      <c r="F28">
        <v>0.65469999999999995</v>
      </c>
      <c r="G28">
        <v>0.69130000000000003</v>
      </c>
      <c r="H28">
        <v>0.68269999999999997</v>
      </c>
      <c r="I28" s="4">
        <v>62.5</v>
      </c>
      <c r="J28">
        <v>80</v>
      </c>
      <c r="K28">
        <v>92.5</v>
      </c>
      <c r="L28" s="8">
        <v>87.5</v>
      </c>
      <c r="M28">
        <v>70</v>
      </c>
      <c r="N28">
        <v>75</v>
      </c>
      <c r="O28">
        <v>70</v>
      </c>
      <c r="P28">
        <v>15</v>
      </c>
      <c r="Q28" s="4">
        <f t="shared" si="0"/>
        <v>80.625</v>
      </c>
      <c r="R28" s="8">
        <f t="shared" si="1"/>
        <v>57.5</v>
      </c>
      <c r="S28" s="4">
        <v>1.0681</v>
      </c>
      <c r="T28">
        <v>1.16245</v>
      </c>
      <c r="U28">
        <v>1.103</v>
      </c>
      <c r="V28">
        <v>1.08125</v>
      </c>
      <c r="W28">
        <v>1.0767</v>
      </c>
      <c r="X28">
        <v>0.99629999999999996</v>
      </c>
      <c r="Y28">
        <v>0.99310000000000009</v>
      </c>
      <c r="Z28">
        <v>1.0981000000000001</v>
      </c>
      <c r="AA28">
        <v>1.07315</v>
      </c>
    </row>
    <row r="29" spans="1:27">
      <c r="A29" t="s">
        <v>7</v>
      </c>
      <c r="B29" t="s">
        <v>0</v>
      </c>
      <c r="D29">
        <v>1.9073</v>
      </c>
      <c r="E29">
        <v>1.1548</v>
      </c>
      <c r="F29">
        <v>1.8239000000000001</v>
      </c>
      <c r="G29">
        <v>1.0206</v>
      </c>
      <c r="H29">
        <v>1.2565999999999999</v>
      </c>
      <c r="I29" s="4">
        <v>47.5</v>
      </c>
      <c r="J29">
        <v>42.5</v>
      </c>
      <c r="K29">
        <v>42.5</v>
      </c>
      <c r="L29" s="8">
        <v>52.5</v>
      </c>
      <c r="M29">
        <v>70</v>
      </c>
      <c r="N29">
        <v>65</v>
      </c>
      <c r="O29">
        <v>57.499999999999993</v>
      </c>
      <c r="P29">
        <v>52.5</v>
      </c>
      <c r="Q29" s="4">
        <f t="shared" si="0"/>
        <v>46.25</v>
      </c>
      <c r="R29" s="8">
        <f t="shared" si="1"/>
        <v>61.25</v>
      </c>
      <c r="S29" s="4">
        <v>1.3834</v>
      </c>
      <c r="T29">
        <v>1.706</v>
      </c>
      <c r="U29">
        <v>1.5851500000000001</v>
      </c>
      <c r="V29">
        <v>2.0413000000000001</v>
      </c>
      <c r="W29">
        <v>1.3141499999999999</v>
      </c>
      <c r="X29">
        <v>1.6326000000000001</v>
      </c>
      <c r="Y29">
        <v>1.5797000000000001</v>
      </c>
      <c r="Z29">
        <v>1.6578999999999999</v>
      </c>
      <c r="AA29">
        <v>1.5769500000000001</v>
      </c>
    </row>
    <row r="30" spans="1:27">
      <c r="E30" s="2"/>
      <c r="I30" s="4"/>
      <c r="L30" s="8"/>
      <c r="Q30" s="4"/>
      <c r="R30" s="8"/>
      <c r="S30" s="4"/>
    </row>
    <row r="31" spans="1:27">
      <c r="I31" s="5"/>
      <c r="K31" s="2"/>
      <c r="L31" s="9"/>
      <c r="Q31" s="4"/>
      <c r="R31" s="8"/>
      <c r="S31" s="4"/>
    </row>
    <row r="32" spans="1:27">
      <c r="A32" t="s">
        <v>4</v>
      </c>
      <c r="B32" t="s">
        <v>0</v>
      </c>
      <c r="D32">
        <v>3.4659</v>
      </c>
      <c r="E32">
        <v>0.65469999999999995</v>
      </c>
      <c r="F32">
        <v>0.5867</v>
      </c>
      <c r="G32">
        <v>0.53369999999999995</v>
      </c>
      <c r="H32">
        <v>0.48349999999999999</v>
      </c>
      <c r="I32" s="4">
        <v>82.5</v>
      </c>
      <c r="J32">
        <v>55.000000000000007</v>
      </c>
      <c r="K32">
        <v>65</v>
      </c>
      <c r="L32" s="8">
        <v>57.499999999999993</v>
      </c>
      <c r="M32">
        <v>62.5</v>
      </c>
      <c r="N32">
        <v>55.000000000000007</v>
      </c>
      <c r="O32">
        <v>62.5</v>
      </c>
      <c r="P32">
        <v>52.5</v>
      </c>
      <c r="Q32" s="4">
        <f t="shared" si="0"/>
        <v>65</v>
      </c>
      <c r="R32" s="8">
        <f t="shared" si="1"/>
        <v>58.125</v>
      </c>
      <c r="S32" s="4">
        <v>1.1065</v>
      </c>
      <c r="T32">
        <v>1.0947499999999999</v>
      </c>
      <c r="U32">
        <v>1.107</v>
      </c>
      <c r="V32">
        <v>1.0982499999999999</v>
      </c>
      <c r="W32">
        <v>1.0775999999999999</v>
      </c>
      <c r="X32">
        <v>1.07345</v>
      </c>
      <c r="Y32">
        <v>1.0927</v>
      </c>
      <c r="Z32">
        <v>1.077</v>
      </c>
      <c r="AA32">
        <v>1.0912999999999999</v>
      </c>
    </row>
    <row r="33" spans="1:27">
      <c r="A33" t="s">
        <v>3</v>
      </c>
      <c r="B33" t="s">
        <v>0</v>
      </c>
      <c r="D33">
        <v>1.0258</v>
      </c>
      <c r="E33">
        <v>0.68700000000000006</v>
      </c>
      <c r="F33">
        <v>0.52429999999999999</v>
      </c>
      <c r="G33">
        <v>0.42599999999999999</v>
      </c>
      <c r="H33">
        <v>0.48320000000000002</v>
      </c>
      <c r="I33" s="4">
        <v>92.5</v>
      </c>
      <c r="J33">
        <v>92.5</v>
      </c>
      <c r="K33">
        <v>95</v>
      </c>
      <c r="L33" s="8">
        <v>95</v>
      </c>
      <c r="M33">
        <v>67.5</v>
      </c>
      <c r="N33">
        <v>62.5</v>
      </c>
      <c r="O33">
        <v>55.000000000000007</v>
      </c>
      <c r="P33">
        <v>20</v>
      </c>
      <c r="Q33" s="4">
        <f t="shared" si="0"/>
        <v>93.75</v>
      </c>
      <c r="R33" s="8">
        <f t="shared" si="1"/>
        <v>51.25</v>
      </c>
      <c r="S33" s="4">
        <v>0.78844999999999998</v>
      </c>
      <c r="T33">
        <v>0.76954999999999996</v>
      </c>
      <c r="U33">
        <v>0.74760000000000004</v>
      </c>
      <c r="V33">
        <v>0.75039999999999996</v>
      </c>
      <c r="W33">
        <v>0.77039999999999997</v>
      </c>
      <c r="X33">
        <v>0.78544999999999998</v>
      </c>
      <c r="Y33">
        <v>0.80319999999999991</v>
      </c>
      <c r="Z33">
        <v>0.74709999999999999</v>
      </c>
      <c r="AA33">
        <v>0.76950000000000007</v>
      </c>
    </row>
    <row r="34" spans="1:27">
      <c r="A34" t="s">
        <v>2</v>
      </c>
      <c r="B34" t="s">
        <v>0</v>
      </c>
      <c r="D34">
        <v>1.4179999999999999</v>
      </c>
      <c r="E34">
        <v>0.52129999999999999</v>
      </c>
      <c r="F34">
        <v>0.51770000000000005</v>
      </c>
      <c r="G34">
        <v>0.4758</v>
      </c>
      <c r="H34">
        <v>0.98899999999999999</v>
      </c>
      <c r="I34" s="4">
        <v>67.5</v>
      </c>
      <c r="J34">
        <v>80</v>
      </c>
      <c r="K34">
        <v>82.5</v>
      </c>
      <c r="L34" s="8">
        <v>55.000000000000007</v>
      </c>
      <c r="M34">
        <v>45</v>
      </c>
      <c r="N34">
        <v>45</v>
      </c>
      <c r="O34">
        <v>37.5</v>
      </c>
      <c r="P34">
        <v>60</v>
      </c>
      <c r="Q34" s="4">
        <f t="shared" si="0"/>
        <v>71.25</v>
      </c>
      <c r="R34" s="8">
        <f t="shared" si="1"/>
        <v>46.875</v>
      </c>
      <c r="S34" s="4">
        <v>0.92589999999999995</v>
      </c>
      <c r="T34">
        <v>0.87529999999999997</v>
      </c>
      <c r="U34">
        <v>0.87339999999999995</v>
      </c>
      <c r="V34">
        <v>0.94609999999999994</v>
      </c>
      <c r="W34">
        <v>0.91480000000000006</v>
      </c>
      <c r="X34">
        <v>0.91749999999999998</v>
      </c>
      <c r="Y34">
        <v>0.86990000000000001</v>
      </c>
      <c r="Z34">
        <v>0.94615000000000005</v>
      </c>
      <c r="AA34">
        <v>0.91754999999999998</v>
      </c>
    </row>
    <row r="35" spans="1:27">
      <c r="A35" t="s">
        <v>1</v>
      </c>
      <c r="B35" t="s">
        <v>0</v>
      </c>
      <c r="D35">
        <v>3.9104999999999999</v>
      </c>
      <c r="E35">
        <v>2.3694000000000002</v>
      </c>
      <c r="F35">
        <v>1.8582000000000001</v>
      </c>
      <c r="G35">
        <v>1.5015000000000001</v>
      </c>
      <c r="H35">
        <v>1.6175999999999999</v>
      </c>
      <c r="I35" s="4">
        <v>90</v>
      </c>
      <c r="J35">
        <v>72.5</v>
      </c>
      <c r="K35">
        <v>80</v>
      </c>
      <c r="L35" s="8">
        <v>92.5</v>
      </c>
      <c r="M35">
        <v>37.5</v>
      </c>
      <c r="N35">
        <v>70</v>
      </c>
      <c r="O35">
        <v>55.000000000000007</v>
      </c>
      <c r="P35">
        <v>45</v>
      </c>
      <c r="Q35" s="4">
        <f t="shared" si="0"/>
        <v>83.75</v>
      </c>
      <c r="R35" s="8">
        <f t="shared" si="1"/>
        <v>51.875</v>
      </c>
      <c r="S35" s="4">
        <v>0.99745000000000006</v>
      </c>
      <c r="T35">
        <v>0.99445000000000006</v>
      </c>
      <c r="U35">
        <v>1.0230999999999999</v>
      </c>
      <c r="V35">
        <v>0.97199999999999998</v>
      </c>
      <c r="W35">
        <v>0.95384999999999998</v>
      </c>
      <c r="X35">
        <v>0.95665</v>
      </c>
      <c r="Y35">
        <v>0.91425000000000001</v>
      </c>
      <c r="Z35">
        <v>1.0443</v>
      </c>
      <c r="AA35">
        <v>0.98314999999999997</v>
      </c>
    </row>
    <row r="38" spans="1:27">
      <c r="D38">
        <f>MAX(D2:D35)</f>
        <v>4.3149000019999999</v>
      </c>
      <c r="E38">
        <f>MAX(E2:E35)</f>
        <v>2.3694000000000002</v>
      </c>
      <c r="F38">
        <f>MAX(F2:F35)</f>
        <v>2.1433</v>
      </c>
      <c r="G38">
        <f>MAX(G2:G35)</f>
        <v>1.6742999999999999</v>
      </c>
      <c r="H38">
        <f>MAX(H2:H35)</f>
        <v>1.7777000009999999</v>
      </c>
      <c r="I38">
        <f t="shared" ref="I38:AA38" si="2">AVERAGE(I2:I35)</f>
        <v>75.267857142857139</v>
      </c>
      <c r="J38">
        <f t="shared" si="2"/>
        <v>67.767857142857139</v>
      </c>
      <c r="K38">
        <f t="shared" si="2"/>
        <v>79.285714285714292</v>
      </c>
      <c r="L38">
        <f t="shared" si="2"/>
        <v>77.053571428571431</v>
      </c>
      <c r="M38">
        <f t="shared" si="2"/>
        <v>62.857142857142854</v>
      </c>
      <c r="N38">
        <f t="shared" si="2"/>
        <v>67.857142857142861</v>
      </c>
      <c r="O38">
        <f t="shared" si="2"/>
        <v>63.035714285714285</v>
      </c>
      <c r="P38">
        <f t="shared" si="2"/>
        <v>48.571428571428569</v>
      </c>
      <c r="Q38" s="23">
        <f t="shared" si="2"/>
        <v>74.84375</v>
      </c>
      <c r="R38" s="24">
        <f t="shared" si="2"/>
        <v>60.580357142857146</v>
      </c>
      <c r="S38">
        <f t="shared" si="2"/>
        <v>0.92919999998214309</v>
      </c>
      <c r="T38">
        <f t="shared" si="2"/>
        <v>0.94010357142857137</v>
      </c>
      <c r="U38">
        <f t="shared" si="2"/>
        <v>0.93353214287499975</v>
      </c>
      <c r="V38">
        <f t="shared" si="2"/>
        <v>0.95533035714285697</v>
      </c>
      <c r="W38">
        <f t="shared" si="2"/>
        <v>0.89347678573214273</v>
      </c>
      <c r="X38">
        <f t="shared" si="2"/>
        <v>0.88165535714285725</v>
      </c>
      <c r="Y38">
        <f t="shared" si="2"/>
        <v>0.90424285717857156</v>
      </c>
      <c r="Z38">
        <f t="shared" si="2"/>
        <v>0.93785714287499999</v>
      </c>
      <c r="AA38">
        <f t="shared" si="2"/>
        <v>0.91826071428571421</v>
      </c>
    </row>
    <row r="39" spans="1:27">
      <c r="D39">
        <f>COUNTIF(D2:D35,"&gt;5")</f>
        <v>0</v>
      </c>
      <c r="E39">
        <f>COUNTIF(E2:E35,"&gt;3")</f>
        <v>0</v>
      </c>
      <c r="F39">
        <f>COUNTIF(F2:F35,"&gt;3")</f>
        <v>0</v>
      </c>
      <c r="G39">
        <f>COUNTIF(G2:G35,"&gt;3")</f>
        <v>0</v>
      </c>
      <c r="H39">
        <f>COUNTIF(H2:H35,"&gt;3")</f>
        <v>0</v>
      </c>
      <c r="I39">
        <f t="shared" ref="I39:AA39" si="3">STDEV(I2:I35)</f>
        <v>16.391326829701601</v>
      </c>
      <c r="J39">
        <f t="shared" si="3"/>
        <v>18.909375561529892</v>
      </c>
      <c r="K39">
        <f t="shared" si="3"/>
        <v>16.426846010152708</v>
      </c>
      <c r="L39">
        <f t="shared" si="3"/>
        <v>17.267685129612747</v>
      </c>
      <c r="M39">
        <f t="shared" si="3"/>
        <v>20.386477518405808</v>
      </c>
      <c r="N39">
        <f t="shared" si="3"/>
        <v>16.634890342878023</v>
      </c>
      <c r="O39">
        <f t="shared" si="3"/>
        <v>18.513722924034937</v>
      </c>
      <c r="P39">
        <f t="shared" si="3"/>
        <v>19.202003312595572</v>
      </c>
      <c r="Q39" s="4">
        <f t="shared" si="3"/>
        <v>15.410682960386783</v>
      </c>
      <c r="R39" s="8">
        <f t="shared" si="3"/>
        <v>15.720475497507213</v>
      </c>
      <c r="S39">
        <f t="shared" si="3"/>
        <v>0.15874176435997089</v>
      </c>
      <c r="T39">
        <f t="shared" si="3"/>
        <v>0.20192331777882386</v>
      </c>
      <c r="U39">
        <f t="shared" si="3"/>
        <v>0.18334651474983008</v>
      </c>
      <c r="V39">
        <f t="shared" si="3"/>
        <v>0.24935747254709562</v>
      </c>
      <c r="W39">
        <f t="shared" si="3"/>
        <v>0.15122250801417741</v>
      </c>
      <c r="X39">
        <f t="shared" si="3"/>
        <v>0.18650114106456811</v>
      </c>
      <c r="Y39">
        <f t="shared" si="3"/>
        <v>0.17729838826270625</v>
      </c>
      <c r="Z39">
        <f t="shared" si="3"/>
        <v>0.19967910171274808</v>
      </c>
      <c r="AA39">
        <f t="shared" si="3"/>
        <v>0.17882067277225719</v>
      </c>
    </row>
    <row r="40" spans="1:27">
      <c r="I40" s="11">
        <f>I38-2*I39</f>
        <v>42.485203483453937</v>
      </c>
      <c r="J40" s="11">
        <f t="shared" ref="J40:L40" si="4">J38-2*J39</f>
        <v>29.949106019797355</v>
      </c>
      <c r="K40" s="11">
        <f t="shared" si="4"/>
        <v>46.432022265408875</v>
      </c>
      <c r="L40" s="11">
        <f t="shared" si="4"/>
        <v>42.518201169345936</v>
      </c>
      <c r="M40" s="15">
        <f t="shared" ref="M40:AA40" si="5">M39/(SQRT(COUNT(M2:M35)))</f>
        <v>3.8526821158793547</v>
      </c>
      <c r="N40" s="15">
        <f t="shared" si="5"/>
        <v>3.1436987810060875</v>
      </c>
      <c r="O40" s="15">
        <f t="shared" si="5"/>
        <v>3.4987647642108568</v>
      </c>
      <c r="P40" s="15">
        <f t="shared" si="5"/>
        <v>3.6288375313833101</v>
      </c>
      <c r="Q40" s="25">
        <f t="shared" si="5"/>
        <v>2.9123453319174342</v>
      </c>
      <c r="R40" s="26">
        <f t="shared" si="5"/>
        <v>2.9708906184348911</v>
      </c>
      <c r="S40" s="15">
        <f t="shared" si="5"/>
        <v>2.9999373655435663E-2</v>
      </c>
      <c r="T40" s="15">
        <f t="shared" si="5"/>
        <v>3.8159920196273941E-2</v>
      </c>
      <c r="U40" s="15">
        <f t="shared" si="5"/>
        <v>3.4649234412749016E-2</v>
      </c>
      <c r="V40" s="15">
        <f t="shared" si="5"/>
        <v>4.7124132851087915E-2</v>
      </c>
      <c r="W40" s="15">
        <f t="shared" si="5"/>
        <v>2.8578367774356104E-2</v>
      </c>
      <c r="X40" s="15">
        <f t="shared" si="5"/>
        <v>3.5245402749044516E-2</v>
      </c>
      <c r="Y40" s="15">
        <f t="shared" si="5"/>
        <v>3.3506245942549563E-2</v>
      </c>
      <c r="Z40" s="15">
        <f t="shared" si="5"/>
        <v>3.7735803224907355E-2</v>
      </c>
      <c r="AA40" s="15">
        <f t="shared" si="5"/>
        <v>3.3793930673760825E-2</v>
      </c>
    </row>
    <row r="43" spans="1:27">
      <c r="I43" t="s">
        <v>62</v>
      </c>
      <c r="J43">
        <f>TTEST(J2:J35,K2:K35,2,1)</f>
        <v>1.6699886885582095E-6</v>
      </c>
      <c r="K43">
        <f>TTEST(K2:K35,I2:I35,2,1)</f>
        <v>8.0629476951705831E-2</v>
      </c>
      <c r="L43">
        <f>TTEST(I2:I35,L2:L35,2,1)</f>
        <v>0.514900700352658</v>
      </c>
      <c r="M43" t="s">
        <v>62</v>
      </c>
      <c r="N43">
        <f>TTEST(N2:N35,O2:O35,2,1)</f>
        <v>1.99946344502182E-2</v>
      </c>
      <c r="O43">
        <f>TTEST(P2:P35,M2:M35,2,1)</f>
        <v>8.887122184995938E-4</v>
      </c>
      <c r="R43">
        <f>TTEST(Q2:Q35,R2:R35,2,1)</f>
        <v>4.916480576685236E-3</v>
      </c>
      <c r="W43" t="s">
        <v>62</v>
      </c>
      <c r="X43">
        <f>TTEST(X2:X35,Y2:Y35,2,1)</f>
        <v>5.1544903052797832E-2</v>
      </c>
      <c r="Y43">
        <f>TTEST(Y2:Y35,W2:W35,2,1)</f>
        <v>0.50461477132520294</v>
      </c>
      <c r="Z43">
        <f>TTEST(W2:W35,Z2:Z35,2,1)</f>
        <v>6.565911214662299E-3</v>
      </c>
    </row>
    <row r="44" spans="1:27">
      <c r="I44">
        <f>COUNTIF(I2:I35,"&gt;I40")</f>
        <v>0</v>
      </c>
      <c r="M44" t="s">
        <v>61</v>
      </c>
      <c r="N44">
        <f>COUNT(M2:M35)</f>
        <v>28</v>
      </c>
    </row>
    <row r="47" spans="1:27">
      <c r="M47" t="s">
        <v>63</v>
      </c>
      <c r="N47" t="s">
        <v>64</v>
      </c>
      <c r="O47" t="s">
        <v>65</v>
      </c>
      <c r="P47" t="s">
        <v>66</v>
      </c>
      <c r="R47" t="s">
        <v>70</v>
      </c>
      <c r="S47" t="s">
        <v>69</v>
      </c>
      <c r="W47" t="s">
        <v>63</v>
      </c>
      <c r="X47" t="s">
        <v>64</v>
      </c>
      <c r="Y47" t="s">
        <v>65</v>
      </c>
      <c r="Z47" t="s">
        <v>66</v>
      </c>
    </row>
    <row r="48" spans="1:27">
      <c r="L48" t="s">
        <v>67</v>
      </c>
      <c r="M48">
        <f>N38</f>
        <v>67.857142857142861</v>
      </c>
      <c r="N48">
        <f>O38</f>
        <v>63.035714285714285</v>
      </c>
      <c r="O48">
        <f>M38</f>
        <v>62.857142857142854</v>
      </c>
      <c r="P48">
        <f>P38</f>
        <v>48.571428571428569</v>
      </c>
      <c r="R48">
        <f>R38</f>
        <v>60.580357142857146</v>
      </c>
      <c r="S48">
        <f>Q38</f>
        <v>74.84375</v>
      </c>
      <c r="W48">
        <f>X38</f>
        <v>0.88165535714285725</v>
      </c>
      <c r="X48">
        <f>Y38</f>
        <v>0.90424285717857156</v>
      </c>
      <c r="Y48">
        <f>W38</f>
        <v>0.89347678573214273</v>
      </c>
      <c r="Z48">
        <f>Z38</f>
        <v>0.93785714287499999</v>
      </c>
    </row>
    <row r="49" spans="12:26">
      <c r="M49">
        <f t="shared" ref="M49:N49" si="6">N39</f>
        <v>16.634890342878023</v>
      </c>
      <c r="N49">
        <f t="shared" si="6"/>
        <v>18.513722924034937</v>
      </c>
      <c r="O49">
        <f t="shared" ref="O49:O50" si="7">M39</f>
        <v>20.386477518405808</v>
      </c>
      <c r="P49">
        <f t="shared" ref="P49:R50" si="8">P39</f>
        <v>19.202003312595572</v>
      </c>
      <c r="R49">
        <f t="shared" si="8"/>
        <v>15.720475497507213</v>
      </c>
      <c r="S49">
        <f>Q39</f>
        <v>15.410682960386783</v>
      </c>
      <c r="W49">
        <f t="shared" ref="W49:X49" si="9">X39</f>
        <v>0.18650114106456811</v>
      </c>
      <c r="X49">
        <f t="shared" si="9"/>
        <v>0.17729838826270625</v>
      </c>
      <c r="Y49">
        <f t="shared" ref="Y49:Y50" si="10">W39</f>
        <v>0.15122250801417741</v>
      </c>
      <c r="Z49">
        <f t="shared" ref="Z49:Z50" si="11">Z39</f>
        <v>0.19967910171274808</v>
      </c>
    </row>
    <row r="50" spans="12:26">
      <c r="L50" t="s">
        <v>68</v>
      </c>
      <c r="M50">
        <f t="shared" ref="M50:N50" si="12">N40</f>
        <v>3.1436987810060875</v>
      </c>
      <c r="N50">
        <f t="shared" si="12"/>
        <v>3.4987647642108568</v>
      </c>
      <c r="O50">
        <f t="shared" si="7"/>
        <v>3.8526821158793547</v>
      </c>
      <c r="P50">
        <f t="shared" si="8"/>
        <v>3.6288375313833101</v>
      </c>
      <c r="R50">
        <f t="shared" si="8"/>
        <v>2.9708906184348911</v>
      </c>
      <c r="S50">
        <f>Q40</f>
        <v>2.9123453319174342</v>
      </c>
      <c r="W50">
        <f t="shared" ref="W50:X50" si="13">X40</f>
        <v>3.5245402749044516E-2</v>
      </c>
      <c r="X50">
        <f t="shared" si="13"/>
        <v>3.3506245942549563E-2</v>
      </c>
      <c r="Y50">
        <f t="shared" si="10"/>
        <v>2.8578367774356104E-2</v>
      </c>
      <c r="Z50">
        <f t="shared" si="11"/>
        <v>3.7735803224907355E-2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Magid</cp:lastModifiedBy>
  <dcterms:created xsi:type="dcterms:W3CDTF">2015-06-05T18:17:20Z</dcterms:created>
  <dcterms:modified xsi:type="dcterms:W3CDTF">2024-08-23T13:34:56Z</dcterms:modified>
</cp:coreProperties>
</file>