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enovo Thinkpad 07 01 2024\geology\article machine learning\"/>
    </mc:Choice>
  </mc:AlternateContent>
  <xr:revisionPtr revIDLastSave="0" documentId="13_ncr:1_{848CB13E-A48D-473A-9507-666CDEE0A1DA}" xr6:coauthVersionLast="47" xr6:coauthVersionMax="47" xr10:uidLastSave="{00000000-0000-0000-0000-000000000000}"/>
  <bookViews>
    <workbookView xWindow="-108" yWindow="-108" windowWidth="23256" windowHeight="12576" xr2:uid="{A12E1C4E-9213-4E6B-80D6-5BBE7A27303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1" l="1"/>
  <c r="K78" i="1"/>
  <c r="J78" i="1"/>
  <c r="I78" i="1"/>
  <c r="K77" i="1"/>
  <c r="J77" i="1"/>
  <c r="I77" i="1"/>
  <c r="K76" i="1"/>
  <c r="J76" i="1"/>
  <c r="I76" i="1"/>
  <c r="E70" i="1"/>
  <c r="I71" i="1"/>
  <c r="E69" i="1" s="1"/>
  <c r="J62" i="1"/>
  <c r="K62" i="1"/>
  <c r="I62" i="1"/>
  <c r="J61" i="1"/>
  <c r="K61" i="1"/>
  <c r="I63" i="1" s="1"/>
  <c r="I61" i="1"/>
  <c r="J60" i="1"/>
  <c r="K60" i="1"/>
  <c r="J63" i="1" s="1"/>
  <c r="I60" i="1"/>
  <c r="K63" i="1" s="1"/>
  <c r="E52" i="1"/>
  <c r="E51" i="1"/>
  <c r="E50" i="1"/>
  <c r="E43" i="1"/>
  <c r="E42" i="1"/>
  <c r="E41" i="1"/>
  <c r="E34" i="1"/>
  <c r="E33" i="1"/>
  <c r="E32" i="1"/>
  <c r="E47" i="1"/>
  <c r="E49" i="1"/>
  <c r="E48" i="1"/>
  <c r="E39" i="1"/>
  <c r="K27" i="1"/>
  <c r="J27" i="1"/>
  <c r="I27" i="1"/>
  <c r="K26" i="1"/>
  <c r="J26" i="1"/>
  <c r="I26" i="1"/>
  <c r="K25" i="1"/>
  <c r="J25" i="1"/>
  <c r="I25" i="1"/>
  <c r="D13" i="1"/>
  <c r="E13" i="1"/>
  <c r="C13" i="1"/>
  <c r="D12" i="1"/>
  <c r="E12" i="1"/>
  <c r="C12" i="1"/>
  <c r="I11" i="1" s="1"/>
  <c r="D11" i="1"/>
  <c r="J11" i="1" s="1"/>
  <c r="E11" i="1"/>
  <c r="K11" i="1" s="1"/>
  <c r="C11" i="1"/>
  <c r="I13" i="1" s="1"/>
  <c r="J12" i="1"/>
  <c r="I79" i="1" l="1"/>
  <c r="J79" i="1"/>
  <c r="J80" i="1" s="1"/>
  <c r="K79" i="1"/>
  <c r="K80" i="1" s="1"/>
  <c r="I80" i="1"/>
  <c r="I12" i="1"/>
  <c r="J14" i="1" s="1"/>
  <c r="J15" i="1" s="1"/>
  <c r="J13" i="1"/>
  <c r="K13" i="1"/>
  <c r="K64" i="1"/>
  <c r="J64" i="1"/>
  <c r="I64" i="1"/>
  <c r="E40" i="1"/>
  <c r="E38" i="1"/>
  <c r="K12" i="1"/>
  <c r="I14" i="1" s="1"/>
  <c r="K28" i="1"/>
  <c r="K29" i="1" s="1"/>
  <c r="K14" i="1"/>
  <c r="L79" i="1" l="1"/>
  <c r="J82" i="1"/>
  <c r="I82" i="1"/>
  <c r="K82" i="1"/>
  <c r="I83" i="1" s="1"/>
  <c r="K87" i="1" s="1"/>
  <c r="L80" i="1"/>
  <c r="J81" i="1" s="1"/>
  <c r="I81" i="1"/>
  <c r="I15" i="1"/>
  <c r="L63" i="1"/>
  <c r="I66" i="1" s="1"/>
  <c r="L64" i="1"/>
  <c r="J65" i="1" s="1"/>
  <c r="J28" i="1"/>
  <c r="J29" i="1" s="1"/>
  <c r="I28" i="1"/>
  <c r="I29" i="1" s="1"/>
  <c r="K15" i="1"/>
  <c r="L14" i="1"/>
  <c r="K17" i="1" s="1"/>
  <c r="I18" i="1" s="1"/>
  <c r="E81" i="1" l="1"/>
  <c r="J87" i="1"/>
  <c r="E83" i="1"/>
  <c r="E82" i="1"/>
  <c r="K81" i="1"/>
  <c r="L81" i="1" s="1"/>
  <c r="L15" i="1"/>
  <c r="J16" i="1" s="1"/>
  <c r="K20" i="1"/>
  <c r="K66" i="1"/>
  <c r="I67" i="1" s="1"/>
  <c r="J66" i="1"/>
  <c r="I68" i="1" s="1"/>
  <c r="I65" i="1"/>
  <c r="K65" i="1"/>
  <c r="L29" i="1"/>
  <c r="I30" i="1" s="1"/>
  <c r="L28" i="1"/>
  <c r="I17" i="1"/>
  <c r="J17" i="1"/>
  <c r="I16" i="1"/>
  <c r="I87" i="1" l="1"/>
  <c r="E86" i="1" s="1"/>
  <c r="E85" i="1"/>
  <c r="E67" i="1"/>
  <c r="E66" i="1"/>
  <c r="K16" i="1"/>
  <c r="L16" i="1" s="1"/>
  <c r="K71" i="1"/>
  <c r="E68" i="1"/>
  <c r="E65" i="1"/>
  <c r="E15" i="1"/>
  <c r="I19" i="1"/>
  <c r="E17" i="1"/>
  <c r="E16" i="1"/>
  <c r="J71" i="1"/>
  <c r="L65" i="1"/>
  <c r="K30" i="1"/>
  <c r="J30" i="1"/>
  <c r="I31" i="1"/>
  <c r="K31" i="1"/>
  <c r="I32" i="1" s="1"/>
  <c r="J31" i="1"/>
  <c r="E84" i="1" l="1"/>
  <c r="I20" i="1"/>
  <c r="J20" i="1"/>
  <c r="E30" i="1"/>
  <c r="E31" i="1"/>
  <c r="E29" i="1"/>
  <c r="L30" i="1"/>
  <c r="E18" i="1" l="1"/>
  <c r="E19" i="1"/>
  <c r="E20" i="1"/>
</calcChain>
</file>

<file path=xl/sharedStrings.xml><?xml version="1.0" encoding="utf-8"?>
<sst xmlns="http://schemas.openxmlformats.org/spreadsheetml/2006/main" count="143" uniqueCount="32">
  <si>
    <t>x</t>
  </si>
  <si>
    <t>p1</t>
  </si>
  <si>
    <t>p2</t>
  </si>
  <si>
    <t>p3</t>
  </si>
  <si>
    <t>v1</t>
  </si>
  <si>
    <t>v2</t>
  </si>
  <si>
    <t>v3</t>
  </si>
  <si>
    <t>n</t>
  </si>
  <si>
    <t>n_u</t>
  </si>
  <si>
    <t>Dip ang</t>
  </si>
  <si>
    <t>Dip dir</t>
  </si>
  <si>
    <t>p4</t>
  </si>
  <si>
    <t>p5</t>
  </si>
  <si>
    <t>p6</t>
  </si>
  <si>
    <t>d_u</t>
  </si>
  <si>
    <t>dip_ang</t>
  </si>
  <si>
    <t>dip_dir</t>
  </si>
  <si>
    <t>Normal- Euclidean</t>
  </si>
  <si>
    <t>Normal - angle</t>
  </si>
  <si>
    <t>Normal - Cosine</t>
  </si>
  <si>
    <t>Dips - Euclidean</t>
  </si>
  <si>
    <t xml:space="preserve">Dips - angle </t>
  </si>
  <si>
    <t>Dips - cosine</t>
  </si>
  <si>
    <t>n1x</t>
  </si>
  <si>
    <t>n1y</t>
  </si>
  <si>
    <t>n1z</t>
  </si>
  <si>
    <t>Finite Neighbor A</t>
  </si>
  <si>
    <t>Finite Neighbor B</t>
  </si>
  <si>
    <t>Finite Neighbor C</t>
  </si>
  <si>
    <t>d1x</t>
  </si>
  <si>
    <t>d1y</t>
  </si>
  <si>
    <t>d1z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</si>
</sst>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theme="4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F563-FE13-4770-98E4-1F45FFF5E540}">
  <dimension ref="A1:L87"/>
  <sheetViews>
    <sheetView tabSelected="1" zoomScale="67" workbookViewId="0">
      <selection activeCell="E14" sqref="E14"/>
    </sheetView>
  </sheetViews>
  <sheetFormatPr defaultRowHeight="14.4" x14ac:dyDescent="0.3"/>
  <cols>
    <col min="3" max="3" width="18.44140625" customWidth="1"/>
    <col min="4" max="4" width="17.33203125" customWidth="1"/>
    <col min="5" max="5" width="27.33203125" customWidth="1"/>
    <col min="8" max="8" width="16.77734375" customWidth="1"/>
  </cols>
  <sheetData>
    <row r="1" spans="1:12" x14ac:dyDescent="0.3">
      <c r="B1" s="3" t="s">
        <v>1</v>
      </c>
      <c r="C1" s="3">
        <v>0</v>
      </c>
      <c r="D1" s="3">
        <v>1</v>
      </c>
      <c r="E1" s="3">
        <v>0</v>
      </c>
    </row>
    <row r="2" spans="1:12" x14ac:dyDescent="0.3">
      <c r="B2" s="3" t="s">
        <v>2</v>
      </c>
      <c r="C2" s="3">
        <v>1</v>
      </c>
      <c r="D2" s="3">
        <v>1</v>
      </c>
      <c r="E2" s="3">
        <v>-1</v>
      </c>
    </row>
    <row r="3" spans="1:12" x14ac:dyDescent="0.3">
      <c r="B3" s="3" t="s">
        <v>3</v>
      </c>
      <c r="C3" s="3">
        <v>1</v>
      </c>
      <c r="D3" s="3">
        <v>0</v>
      </c>
      <c r="E3" s="3">
        <v>0</v>
      </c>
    </row>
    <row r="4" spans="1:12" x14ac:dyDescent="0.3">
      <c r="B4" s="3" t="s">
        <v>11</v>
      </c>
      <c r="C4" s="3">
        <v>1</v>
      </c>
      <c r="D4" s="3">
        <v>-1</v>
      </c>
      <c r="E4" s="3">
        <v>-1</v>
      </c>
    </row>
    <row r="5" spans="1:12" x14ac:dyDescent="0.3">
      <c r="B5" s="3" t="s">
        <v>12</v>
      </c>
      <c r="C5" s="3">
        <v>0</v>
      </c>
      <c r="D5" s="3">
        <v>-1</v>
      </c>
      <c r="E5" s="3">
        <v>0</v>
      </c>
    </row>
    <row r="6" spans="1:12" x14ac:dyDescent="0.3">
      <c r="B6" s="3" t="s">
        <v>13</v>
      </c>
      <c r="C6" s="3">
        <v>-1</v>
      </c>
      <c r="D6" s="3">
        <v>0</v>
      </c>
      <c r="E6" s="3">
        <v>1</v>
      </c>
    </row>
    <row r="11" spans="1:12" x14ac:dyDescent="0.3">
      <c r="B11" t="s">
        <v>13</v>
      </c>
      <c r="C11">
        <f>C6</f>
        <v>-1</v>
      </c>
      <c r="D11">
        <f t="shared" ref="D11:E11" si="0">D6</f>
        <v>0</v>
      </c>
      <c r="E11">
        <f t="shared" si="0"/>
        <v>1</v>
      </c>
      <c r="H11" t="s">
        <v>4</v>
      </c>
      <c r="I11" s="1">
        <f>C11-C12</f>
        <v>-1</v>
      </c>
      <c r="J11" s="1">
        <f t="shared" ref="J11:K12" si="1">D11-D12</f>
        <v>1</v>
      </c>
      <c r="K11" s="1">
        <f t="shared" si="1"/>
        <v>1</v>
      </c>
    </row>
    <row r="12" spans="1:12" x14ac:dyDescent="0.3">
      <c r="B12" t="s">
        <v>12</v>
      </c>
      <c r="C12">
        <f>C5</f>
        <v>0</v>
      </c>
      <c r="D12">
        <f t="shared" ref="D12:E12" si="2">D5</f>
        <v>-1</v>
      </c>
      <c r="E12">
        <f t="shared" si="2"/>
        <v>0</v>
      </c>
      <c r="H12" t="s">
        <v>5</v>
      </c>
      <c r="I12" s="1">
        <f>C12-C13</f>
        <v>0</v>
      </c>
      <c r="J12" s="1">
        <f t="shared" si="1"/>
        <v>-2</v>
      </c>
      <c r="K12" s="1">
        <f t="shared" si="1"/>
        <v>0</v>
      </c>
    </row>
    <row r="13" spans="1:12" x14ac:dyDescent="0.3">
      <c r="B13" t="s">
        <v>1</v>
      </c>
      <c r="C13">
        <f>C1</f>
        <v>0</v>
      </c>
      <c r="D13">
        <f t="shared" ref="D13:E13" si="3">D1</f>
        <v>1</v>
      </c>
      <c r="E13">
        <f t="shared" si="3"/>
        <v>0</v>
      </c>
      <c r="H13" t="s">
        <v>6</v>
      </c>
      <c r="I13" s="1">
        <f>C11-C13</f>
        <v>-1</v>
      </c>
      <c r="J13" s="1">
        <f t="shared" ref="J13:K13" si="4">D11-D13</f>
        <v>-1</v>
      </c>
      <c r="K13" s="1">
        <f t="shared" si="4"/>
        <v>1</v>
      </c>
    </row>
    <row r="14" spans="1:12" x14ac:dyDescent="0.3">
      <c r="D14" t="s">
        <v>26</v>
      </c>
      <c r="H14" t="s">
        <v>7</v>
      </c>
      <c r="I14" s="1">
        <f>J11*K12-J12*K11</f>
        <v>2</v>
      </c>
      <c r="J14" s="1">
        <f>K11*I12-K12*I11</f>
        <v>0</v>
      </c>
      <c r="K14" s="1">
        <f>I11*J12-I12*J11</f>
        <v>2</v>
      </c>
      <c r="L14">
        <f>SQRT(I14*I14+J14*J14+K14*K14)</f>
        <v>2.8284271247461903</v>
      </c>
    </row>
    <row r="15" spans="1:12" x14ac:dyDescent="0.3">
      <c r="A15" t="s">
        <v>23</v>
      </c>
      <c r="B15">
        <v>0</v>
      </c>
      <c r="D15" s="3" t="s">
        <v>17</v>
      </c>
      <c r="E15" s="3">
        <f>SQRT( (I17-B15)^2+(J17-B16)^2+(K17-B17)^2 )</f>
        <v>0.76536686473017945</v>
      </c>
      <c r="H15" t="s">
        <v>7</v>
      </c>
      <c r="I15" s="1">
        <f>I14*-1</f>
        <v>-2</v>
      </c>
      <c r="J15" s="1">
        <f t="shared" ref="J15:K15" si="5">J14*-1</f>
        <v>0</v>
      </c>
      <c r="K15" s="1">
        <f t="shared" si="5"/>
        <v>-2</v>
      </c>
      <c r="L15">
        <f>SQRT(I15*I15+J15*J15+K15*K15)</f>
        <v>2.8284271247461903</v>
      </c>
    </row>
    <row r="16" spans="1:12" x14ac:dyDescent="0.3">
      <c r="A16" t="s">
        <v>24</v>
      </c>
      <c r="B16">
        <v>0</v>
      </c>
      <c r="D16" s="3" t="s">
        <v>18</v>
      </c>
      <c r="E16" s="3">
        <f>ACOS(I17*B15+J17*B16+B17*K17)*180/PI()</f>
        <v>45</v>
      </c>
      <c r="H16" t="s">
        <v>8</v>
      </c>
      <c r="I16" s="1">
        <f>I15/L15</f>
        <v>-0.70710678118654746</v>
      </c>
      <c r="J16" s="1">
        <f>J15/L15</f>
        <v>0</v>
      </c>
      <c r="K16" s="1">
        <f>K15/L15</f>
        <v>-0.70710678118654746</v>
      </c>
      <c r="L16">
        <f t="shared" ref="L16" si="6">SQRT(I16*I16+J16*J16+K16*K16)</f>
        <v>0.99999999999999989</v>
      </c>
    </row>
    <row r="17" spans="1:12" x14ac:dyDescent="0.3">
      <c r="A17" t="s">
        <v>25</v>
      </c>
      <c r="B17">
        <v>1</v>
      </c>
      <c r="D17" s="3" t="s">
        <v>19</v>
      </c>
      <c r="E17" s="3">
        <f>1-(I17*B15+J17*B16+K17*B17)</f>
        <v>0.29289321881345254</v>
      </c>
      <c r="H17" t="s">
        <v>8</v>
      </c>
      <c r="I17">
        <f>I14/$L14</f>
        <v>0.70710678118654746</v>
      </c>
      <c r="J17">
        <f>J14/$L14</f>
        <v>0</v>
      </c>
      <c r="K17">
        <f>K14/$L14</f>
        <v>0.70710678118654746</v>
      </c>
    </row>
    <row r="18" spans="1:12" x14ac:dyDescent="0.3">
      <c r="A18" t="s">
        <v>29</v>
      </c>
      <c r="B18">
        <v>-9999</v>
      </c>
      <c r="D18" s="4" t="s">
        <v>20</v>
      </c>
      <c r="E18" s="3">
        <f>SQRT( (I20-B18)^2 + (J20-B19)^2 + (K20-B20)^2)</f>
        <v>17318.776053751604</v>
      </c>
      <c r="H18" t="s">
        <v>15</v>
      </c>
      <c r="I18" s="2">
        <f>ACOS(K17)*180/PI()</f>
        <v>45</v>
      </c>
      <c r="J18" s="2"/>
      <c r="K18" s="2"/>
    </row>
    <row r="19" spans="1:12" x14ac:dyDescent="0.3">
      <c r="A19" t="s">
        <v>30</v>
      </c>
      <c r="B19">
        <v>-9999</v>
      </c>
      <c r="D19" s="3" t="s">
        <v>21</v>
      </c>
      <c r="E19" s="3">
        <f>ACOS(I20*B18+J20*B19+B20*K20)*180/PI()</f>
        <v>90.000000000052111</v>
      </c>
      <c r="H19" t="s">
        <v>16</v>
      </c>
      <c r="I19" s="2">
        <f>ATAN2(I17,J17)*180/PI()</f>
        <v>0</v>
      </c>
      <c r="J19" s="2"/>
      <c r="K19" s="2"/>
    </row>
    <row r="20" spans="1:12" x14ac:dyDescent="0.3">
      <c r="A20" t="s">
        <v>31</v>
      </c>
      <c r="B20">
        <v>-9999</v>
      </c>
      <c r="D20" s="3" t="s">
        <v>22</v>
      </c>
      <c r="E20" s="3">
        <f>1-(I20*B18+J20*B19+K20*B20)</f>
        <v>1.0000000000009095</v>
      </c>
      <c r="H20" t="s">
        <v>14</v>
      </c>
      <c r="I20" s="2">
        <f>COS(I18/(180/PI()))*COS(I19/(180/PI()))</f>
        <v>0.70710678118654757</v>
      </c>
      <c r="J20" s="2">
        <f>COS(I18/ (180/PI()))*SIN(I19/ (180/PI()))</f>
        <v>0</v>
      </c>
      <c r="K20" s="2">
        <f>-SIN(I18/ (180/PI()))</f>
        <v>-0.70710678118654746</v>
      </c>
    </row>
    <row r="21" spans="1:12" x14ac:dyDescent="0.3">
      <c r="I21" s="2"/>
      <c r="J21" s="2"/>
      <c r="K21" s="2"/>
    </row>
    <row r="22" spans="1:12" x14ac:dyDescent="0.3">
      <c r="H22" t="s">
        <v>9</v>
      </c>
      <c r="I22" s="2">
        <v>29</v>
      </c>
      <c r="J22" s="2" t="s">
        <v>10</v>
      </c>
      <c r="K22" s="2">
        <v>231</v>
      </c>
    </row>
    <row r="23" spans="1:12" x14ac:dyDescent="0.3">
      <c r="I23" s="2"/>
      <c r="J23" s="2"/>
      <c r="K23" s="2"/>
    </row>
    <row r="24" spans="1:12" x14ac:dyDescent="0.3">
      <c r="B24" t="s">
        <v>12</v>
      </c>
      <c r="C24">
        <v>0</v>
      </c>
      <c r="D24">
        <v>-1</v>
      </c>
      <c r="E24">
        <v>0</v>
      </c>
    </row>
    <row r="25" spans="1:12" x14ac:dyDescent="0.3">
      <c r="B25" t="s">
        <v>3</v>
      </c>
      <c r="C25">
        <v>1</v>
      </c>
      <c r="D25">
        <v>0</v>
      </c>
      <c r="E25">
        <v>0</v>
      </c>
      <c r="H25" t="s">
        <v>4</v>
      </c>
      <c r="I25" s="1">
        <f t="shared" ref="I25:K26" si="7">C24-C25</f>
        <v>-1</v>
      </c>
      <c r="J25" s="1">
        <f t="shared" si="7"/>
        <v>-1</v>
      </c>
      <c r="K25" s="1">
        <f t="shared" si="7"/>
        <v>0</v>
      </c>
    </row>
    <row r="26" spans="1:12" x14ac:dyDescent="0.3">
      <c r="B26" t="s">
        <v>1</v>
      </c>
      <c r="C26">
        <v>0</v>
      </c>
      <c r="D26">
        <v>1</v>
      </c>
      <c r="E26">
        <v>0</v>
      </c>
      <c r="H26" t="s">
        <v>5</v>
      </c>
      <c r="I26" s="1">
        <f t="shared" si="7"/>
        <v>1</v>
      </c>
      <c r="J26" s="1">
        <f t="shared" si="7"/>
        <v>-1</v>
      </c>
      <c r="K26" s="1">
        <f t="shared" si="7"/>
        <v>0</v>
      </c>
    </row>
    <row r="27" spans="1:12" x14ac:dyDescent="0.3">
      <c r="H27" t="s">
        <v>6</v>
      </c>
      <c r="I27" s="1">
        <f>C24-C26</f>
        <v>0</v>
      </c>
      <c r="J27" s="1">
        <f>D24-D26</f>
        <v>-2</v>
      </c>
      <c r="K27" s="1">
        <f>E24-E26</f>
        <v>0</v>
      </c>
    </row>
    <row r="28" spans="1:12" x14ac:dyDescent="0.3">
      <c r="A28" t="s">
        <v>23</v>
      </c>
      <c r="B28">
        <v>0.57735000000000003</v>
      </c>
      <c r="D28" t="s">
        <v>26</v>
      </c>
      <c r="H28" t="s">
        <v>7</v>
      </c>
      <c r="I28" s="1">
        <f>J25*K26-J26*K25</f>
        <v>0</v>
      </c>
      <c r="J28" s="1">
        <f>K25*I26-K26*I25</f>
        <v>0</v>
      </c>
      <c r="K28" s="1">
        <f>I25*J26-I26*J25</f>
        <v>2</v>
      </c>
      <c r="L28">
        <f>SQRT(I28*I28+J28*J28+K28*K28)</f>
        <v>2</v>
      </c>
    </row>
    <row r="29" spans="1:12" x14ac:dyDescent="0.3">
      <c r="A29" t="s">
        <v>24</v>
      </c>
      <c r="B29">
        <v>0.57735000000000003</v>
      </c>
      <c r="D29" s="3" t="s">
        <v>17</v>
      </c>
      <c r="E29" s="3">
        <f>SQRT( (I31-B28)^2+(J31-B29)^2+(K31-B30)^2 )</f>
        <v>0.91940147242649117</v>
      </c>
      <c r="H29" t="s">
        <v>7</v>
      </c>
      <c r="I29" s="1">
        <f>I28*-1</f>
        <v>0</v>
      </c>
      <c r="J29" s="1">
        <f t="shared" ref="J29:K29" si="8">J28*-1</f>
        <v>0</v>
      </c>
      <c r="K29" s="1">
        <f t="shared" si="8"/>
        <v>-2</v>
      </c>
      <c r="L29">
        <f>SQRT(I29*I29+J29*J29+K29*K29)</f>
        <v>2</v>
      </c>
    </row>
    <row r="30" spans="1:12" x14ac:dyDescent="0.3">
      <c r="A30" t="s">
        <v>25</v>
      </c>
      <c r="B30">
        <v>0.57735000000000003</v>
      </c>
      <c r="D30" s="3" t="s">
        <v>18</v>
      </c>
      <c r="E30" s="3">
        <f>ACOS(I31*B28+J31*B29+B30*K31)*180/PI()</f>
        <v>54.735629207009254</v>
      </c>
      <c r="H30" t="s">
        <v>8</v>
      </c>
      <c r="I30" s="1">
        <f>I29/L29</f>
        <v>0</v>
      </c>
      <c r="J30" s="1">
        <f>J29/L29</f>
        <v>0</v>
      </c>
      <c r="K30" s="1">
        <f>K29/L29</f>
        <v>-1</v>
      </c>
      <c r="L30">
        <f t="shared" ref="L30" si="9">SQRT(I30*I30+J30*J30+K30*K30)</f>
        <v>1</v>
      </c>
    </row>
    <row r="31" spans="1:12" x14ac:dyDescent="0.3">
      <c r="A31" t="s">
        <v>29</v>
      </c>
      <c r="B31">
        <v>0.408248</v>
      </c>
      <c r="D31" s="3" t="s">
        <v>19</v>
      </c>
      <c r="E31" s="3">
        <f>1-(I31*B28+J31*B29+K31*B30)</f>
        <v>0.42264999999999997</v>
      </c>
      <c r="H31" t="s">
        <v>8</v>
      </c>
      <c r="I31">
        <f>I28/$L28</f>
        <v>0</v>
      </c>
      <c r="J31">
        <f>J28/$L28</f>
        <v>0</v>
      </c>
      <c r="K31">
        <f>K28/$L28</f>
        <v>1</v>
      </c>
    </row>
    <row r="32" spans="1:12" x14ac:dyDescent="0.3">
      <c r="A32" t="s">
        <v>30</v>
      </c>
      <c r="B32">
        <v>0.408248</v>
      </c>
      <c r="D32" s="4" t="s">
        <v>20</v>
      </c>
      <c r="E32" s="3">
        <f>SQRT( (I34-B31)^2 + (J34-B32)^2 + (K34-B33)^2)</f>
        <v>17318.776053174261</v>
      </c>
      <c r="H32" t="s">
        <v>15</v>
      </c>
      <c r="I32" s="2">
        <f>ACOS(K31)*180/PI()</f>
        <v>0</v>
      </c>
      <c r="J32" s="2"/>
      <c r="K32" s="2"/>
    </row>
    <row r="33" spans="1:11" x14ac:dyDescent="0.3">
      <c r="A33" t="s">
        <v>31</v>
      </c>
      <c r="B33">
        <v>-0.81649700000000003</v>
      </c>
      <c r="D33" s="3" t="s">
        <v>21</v>
      </c>
      <c r="E33" s="3">
        <f>ACOS(I34*B31+J34*B32+B33*K34)*180/PI()</f>
        <v>89.427089953741856</v>
      </c>
      <c r="H33" t="s">
        <v>16</v>
      </c>
      <c r="I33" s="2" t="s">
        <v>0</v>
      </c>
      <c r="J33" s="2"/>
      <c r="K33" s="2"/>
    </row>
    <row r="34" spans="1:11" x14ac:dyDescent="0.3">
      <c r="D34" s="3" t="s">
        <v>22</v>
      </c>
      <c r="E34" s="3">
        <f>1-(I34*B31+J34*B32+K34*B33)</f>
        <v>0.99000099999921076</v>
      </c>
      <c r="H34" t="s">
        <v>14</v>
      </c>
      <c r="I34" s="2">
        <v>-9999</v>
      </c>
      <c r="J34" s="2">
        <v>-9999</v>
      </c>
      <c r="K34" s="2">
        <v>-9999</v>
      </c>
    </row>
    <row r="37" spans="1:11" x14ac:dyDescent="0.3">
      <c r="A37" t="s">
        <v>23</v>
      </c>
      <c r="B37">
        <v>0.70710700000000004</v>
      </c>
      <c r="D37" t="s">
        <v>27</v>
      </c>
    </row>
    <row r="38" spans="1:11" x14ac:dyDescent="0.3">
      <c r="A38" t="s">
        <v>24</v>
      </c>
      <c r="B38">
        <v>0</v>
      </c>
      <c r="D38" s="3" t="s">
        <v>17</v>
      </c>
      <c r="E38" s="3">
        <f>SQRT( (I40-B37)^2+(J40-B38)^2+(K40-B39)^2 )</f>
        <v>0.76536698315122009</v>
      </c>
    </row>
    <row r="39" spans="1:11" x14ac:dyDescent="0.3">
      <c r="A39" t="s">
        <v>25</v>
      </c>
      <c r="B39">
        <v>0.70710700000000004</v>
      </c>
      <c r="D39" s="3" t="s">
        <v>18</v>
      </c>
      <c r="E39" s="3">
        <f>ACOS(I40*B37+J40*B38+B39*K40)*180/PI()</f>
        <v>44.999982269878323</v>
      </c>
    </row>
    <row r="40" spans="1:11" x14ac:dyDescent="0.3">
      <c r="A40" t="s">
        <v>29</v>
      </c>
      <c r="B40">
        <v>0.70710700000000004</v>
      </c>
      <c r="D40" s="3" t="s">
        <v>19</v>
      </c>
      <c r="E40" s="3">
        <f>1-(I40*B37+J40*B38+K40*B39)</f>
        <v>0.29289299999999996</v>
      </c>
      <c r="H40" t="s">
        <v>8</v>
      </c>
      <c r="I40">
        <v>0</v>
      </c>
      <c r="J40">
        <v>0</v>
      </c>
      <c r="K40">
        <v>1</v>
      </c>
    </row>
    <row r="41" spans="1:11" x14ac:dyDescent="0.3">
      <c r="A41" t="s">
        <v>30</v>
      </c>
      <c r="B41">
        <v>0</v>
      </c>
      <c r="D41" s="4" t="s">
        <v>20</v>
      </c>
      <c r="E41" s="3">
        <f>SQRT( (I43-B40)^2 + (J43-B41)^2 + (K43-B42)^2)</f>
        <v>17318.776053751622</v>
      </c>
    </row>
    <row r="42" spans="1:11" x14ac:dyDescent="0.3">
      <c r="A42" t="s">
        <v>31</v>
      </c>
      <c r="B42">
        <v>-0.70710700000000004</v>
      </c>
      <c r="D42" s="3" t="s">
        <v>21</v>
      </c>
      <c r="E42" s="3">
        <f>ACOS(I43*B40+J43*B41+B42*K43)*180/PI()</f>
        <v>90</v>
      </c>
    </row>
    <row r="43" spans="1:11" x14ac:dyDescent="0.3">
      <c r="D43" s="3" t="s">
        <v>22</v>
      </c>
      <c r="E43" s="3">
        <f>1-(I43*B40+J43*B41+K43*B42)</f>
        <v>1</v>
      </c>
      <c r="H43" t="s">
        <v>14</v>
      </c>
      <c r="I43" s="2">
        <v>-9999</v>
      </c>
      <c r="J43" s="2">
        <v>-9999</v>
      </c>
      <c r="K43" s="2">
        <v>-9999</v>
      </c>
    </row>
    <row r="46" spans="1:11" x14ac:dyDescent="0.3">
      <c r="A46" t="s">
        <v>23</v>
      </c>
      <c r="B46">
        <v>0.57735000000000003</v>
      </c>
      <c r="D46" t="s">
        <v>28</v>
      </c>
    </row>
    <row r="47" spans="1:11" x14ac:dyDescent="0.3">
      <c r="A47" t="s">
        <v>24</v>
      </c>
      <c r="B47">
        <v>-0.57735000000000003</v>
      </c>
      <c r="D47" s="3" t="s">
        <v>17</v>
      </c>
      <c r="E47" s="3">
        <f>SQRT( (I49-B46)^2+(J49-B47)^2+(K49-B48)^2 )</f>
        <v>0.91940147242649117</v>
      </c>
    </row>
    <row r="48" spans="1:11" x14ac:dyDescent="0.3">
      <c r="A48" t="s">
        <v>25</v>
      </c>
      <c r="B48">
        <v>0.57735000000000003</v>
      </c>
      <c r="D48" s="3" t="s">
        <v>18</v>
      </c>
      <c r="E48" s="3">
        <f>ACOS(I49*B46+J49*B47+B48*K49)*180/PI()</f>
        <v>54.735629207009254</v>
      </c>
    </row>
    <row r="49" spans="1:12" x14ac:dyDescent="0.3">
      <c r="A49" t="s">
        <v>29</v>
      </c>
      <c r="B49">
        <v>0.408248</v>
      </c>
      <c r="D49" s="3" t="s">
        <v>19</v>
      </c>
      <c r="E49" s="3">
        <f>1-(I49*B46+J49*B47+K49*B48)</f>
        <v>0.42264999999999997</v>
      </c>
      <c r="H49" t="s">
        <v>8</v>
      </c>
      <c r="I49">
        <v>0</v>
      </c>
      <c r="J49">
        <v>0</v>
      </c>
      <c r="K49">
        <v>1</v>
      </c>
    </row>
    <row r="50" spans="1:12" x14ac:dyDescent="0.3">
      <c r="A50" t="s">
        <v>30</v>
      </c>
      <c r="B50">
        <v>-0.408248</v>
      </c>
      <c r="D50" s="4" t="s">
        <v>20</v>
      </c>
      <c r="E50" s="3">
        <f>SQRT( (I52-B49)^2 + (J52-B50)^2 + (K52-B51)^2)</f>
        <v>17318.304642573828</v>
      </c>
    </row>
    <row r="51" spans="1:12" x14ac:dyDescent="0.3">
      <c r="A51" t="s">
        <v>31</v>
      </c>
      <c r="B51">
        <v>-0.81649700000000003</v>
      </c>
      <c r="D51" s="3" t="s">
        <v>21</v>
      </c>
      <c r="E51" s="3" t="e">
        <f>ACOS(I52*B49+J52*B50+B51*K52)*180/PI()</f>
        <v>#NUM!</v>
      </c>
    </row>
    <row r="52" spans="1:12" x14ac:dyDescent="0.3">
      <c r="D52" s="3" t="s">
        <v>22</v>
      </c>
      <c r="E52" s="3">
        <f>1-(I52*B49+J52*B50+K52*B51)</f>
        <v>-8163.1535030000005</v>
      </c>
      <c r="H52" t="s">
        <v>14</v>
      </c>
      <c r="I52" s="2">
        <v>-9999</v>
      </c>
      <c r="J52" s="2">
        <v>-9999</v>
      </c>
      <c r="K52" s="2">
        <v>-9999</v>
      </c>
    </row>
    <row r="60" spans="1:12" x14ac:dyDescent="0.3">
      <c r="B60" t="s">
        <v>1</v>
      </c>
      <c r="C60">
        <v>0</v>
      </c>
      <c r="D60">
        <v>1</v>
      </c>
      <c r="E60">
        <v>0</v>
      </c>
      <c r="H60" t="s">
        <v>4</v>
      </c>
      <c r="I60" s="1">
        <f>C61-C60</f>
        <v>1</v>
      </c>
      <c r="J60" s="1">
        <f t="shared" ref="J60:K61" si="10">D61-D60</f>
        <v>-1</v>
      </c>
      <c r="K60" s="1">
        <f t="shared" si="10"/>
        <v>0</v>
      </c>
    </row>
    <row r="61" spans="1:12" x14ac:dyDescent="0.3">
      <c r="B61" t="s">
        <v>3</v>
      </c>
      <c r="C61">
        <v>1</v>
      </c>
      <c r="D61">
        <v>0</v>
      </c>
      <c r="E61">
        <v>0</v>
      </c>
      <c r="H61" t="s">
        <v>5</v>
      </c>
      <c r="I61" s="1">
        <f>C62-C61</f>
        <v>0</v>
      </c>
      <c r="J61" s="1">
        <f t="shared" si="10"/>
        <v>1</v>
      </c>
      <c r="K61" s="1">
        <f t="shared" si="10"/>
        <v>-1</v>
      </c>
    </row>
    <row r="62" spans="1:12" x14ac:dyDescent="0.3">
      <c r="B62" t="s">
        <v>2</v>
      </c>
      <c r="C62">
        <v>1</v>
      </c>
      <c r="D62">
        <v>1</v>
      </c>
      <c r="E62">
        <v>-1</v>
      </c>
      <c r="H62" t="s">
        <v>6</v>
      </c>
      <c r="I62">
        <f>C62-C60</f>
        <v>1</v>
      </c>
      <c r="J62">
        <f t="shared" ref="J62:K62" si="11">D62-D60</f>
        <v>0</v>
      </c>
      <c r="K62">
        <f t="shared" si="11"/>
        <v>-1</v>
      </c>
    </row>
    <row r="63" spans="1:12" x14ac:dyDescent="0.3">
      <c r="H63" t="s">
        <v>7</v>
      </c>
      <c r="I63" s="1">
        <f>J60*K61-J61*K60</f>
        <v>1</v>
      </c>
      <c r="J63" s="1">
        <f>K60*I61-K61*I60</f>
        <v>1</v>
      </c>
      <c r="K63" s="1">
        <f>I60*J61-I61*J60</f>
        <v>1</v>
      </c>
      <c r="L63">
        <f>SQRT(I63*I63+J63*J63+K63*K63)</f>
        <v>1.7320508075688772</v>
      </c>
    </row>
    <row r="64" spans="1:12" x14ac:dyDescent="0.3">
      <c r="A64" t="s">
        <v>23</v>
      </c>
      <c r="B64">
        <v>0</v>
      </c>
      <c r="D64" t="s">
        <v>26</v>
      </c>
      <c r="H64" t="s">
        <v>7</v>
      </c>
      <c r="I64" s="1">
        <f>I63*-1</f>
        <v>-1</v>
      </c>
      <c r="J64" s="1">
        <f t="shared" ref="J64:K64" si="12">J63*-1</f>
        <v>-1</v>
      </c>
      <c r="K64" s="1">
        <f t="shared" si="12"/>
        <v>-1</v>
      </c>
      <c r="L64">
        <f>SQRT(I64*I64+J64*J64+K64*K64)</f>
        <v>1.7320508075688772</v>
      </c>
    </row>
    <row r="65" spans="1:12" x14ac:dyDescent="0.3">
      <c r="A65" t="s">
        <v>24</v>
      </c>
      <c r="B65">
        <v>0</v>
      </c>
      <c r="D65" s="3" t="s">
        <v>17</v>
      </c>
      <c r="E65" s="3">
        <f>SQRT( (I66-B64)^2+(J66-B65)^2+(K66-B66)^2 )</f>
        <v>0.91940168676196621</v>
      </c>
      <c r="H65" t="s">
        <v>8</v>
      </c>
      <c r="I65" s="1">
        <f>I64/L64</f>
        <v>-0.57735026918962584</v>
      </c>
      <c r="J65" s="1">
        <f>J64/L64</f>
        <v>-0.57735026918962584</v>
      </c>
      <c r="K65" s="1">
        <f>K64/L64</f>
        <v>-0.57735026918962584</v>
      </c>
      <c r="L65">
        <f t="shared" ref="L65" si="13">SQRT(I65*I65+J65*J65+K65*K65)</f>
        <v>1</v>
      </c>
    </row>
    <row r="66" spans="1:12" x14ac:dyDescent="0.3">
      <c r="A66" t="s">
        <v>25</v>
      </c>
      <c r="B66">
        <v>1</v>
      </c>
      <c r="D66" s="3" t="s">
        <v>18</v>
      </c>
      <c r="E66" s="3">
        <f>ACOS(I66*B64+J66*B65+K66*B66)*180/PI()</f>
        <v>54.735610317245339</v>
      </c>
      <c r="H66" t="s">
        <v>8</v>
      </c>
      <c r="I66">
        <f>I63/$L63</f>
        <v>0.57735026918962584</v>
      </c>
      <c r="J66">
        <f>J63/$L63</f>
        <v>0.57735026918962584</v>
      </c>
      <c r="K66">
        <f>K63/$L63</f>
        <v>0.57735026918962584</v>
      </c>
    </row>
    <row r="67" spans="1:12" x14ac:dyDescent="0.3">
      <c r="A67" t="s">
        <v>29</v>
      </c>
      <c r="B67">
        <v>-9999</v>
      </c>
      <c r="D67" s="3" t="s">
        <v>19</v>
      </c>
      <c r="E67" s="3">
        <f>1-(I66*B64+J66*B65+K66*B66)</f>
        <v>0.42264973081037416</v>
      </c>
      <c r="H67" t="s">
        <v>15</v>
      </c>
      <c r="I67" s="2">
        <f>ACOS(K66)*180/PI()</f>
        <v>54.735610317245339</v>
      </c>
      <c r="J67" s="2"/>
      <c r="K67" s="2"/>
    </row>
    <row r="68" spans="1:12" x14ac:dyDescent="0.3">
      <c r="A68" t="s">
        <v>30</v>
      </c>
      <c r="B68">
        <v>-9999</v>
      </c>
      <c r="D68" s="4" t="s">
        <v>20</v>
      </c>
      <c r="E68" s="3">
        <f>SQRT( (I71-B67)^2 + (J71-B68)^2 + (K71-B69)^2)</f>
        <v>17318.776053751604</v>
      </c>
      <c r="H68" t="s">
        <v>16</v>
      </c>
      <c r="I68" s="2">
        <f>ATAN2(I66,J66)*180/PI()</f>
        <v>45</v>
      </c>
      <c r="J68" s="2"/>
      <c r="K68" s="2"/>
    </row>
    <row r="69" spans="1:12" x14ac:dyDescent="0.3">
      <c r="A69" t="s">
        <v>31</v>
      </c>
      <c r="B69">
        <v>-9999</v>
      </c>
      <c r="D69" s="3" t="s">
        <v>21</v>
      </c>
      <c r="E69" s="3">
        <f>ACOS(I71*B67+B68*J71+K71*B69)*180/PI()</f>
        <v>90.000000000260556</v>
      </c>
    </row>
    <row r="70" spans="1:12" x14ac:dyDescent="0.3">
      <c r="D70" s="3" t="s">
        <v>22</v>
      </c>
      <c r="E70" s="3">
        <f>1-(I71*B67+B68*J71+B69*K71)</f>
        <v>1.0000000000045475</v>
      </c>
    </row>
    <row r="71" spans="1:12" x14ac:dyDescent="0.3">
      <c r="H71" t="s">
        <v>14</v>
      </c>
      <c r="I71" s="2">
        <f>COS(I67/(180/PI()))*COS(I68/(180/PI()))</f>
        <v>0.40824829046386318</v>
      </c>
      <c r="J71" s="2">
        <f>COS(I67/ (180/PI()))*SIN(I68/ (180/PI()))</f>
        <v>0.40824829046386313</v>
      </c>
      <c r="K71" s="2">
        <f>-SIN(I67/ (180/PI()))</f>
        <v>-0.81649658092772592</v>
      </c>
    </row>
    <row r="76" spans="1:12" x14ac:dyDescent="0.3">
      <c r="B76" t="s">
        <v>12</v>
      </c>
      <c r="C76">
        <v>0</v>
      </c>
      <c r="D76">
        <v>-1</v>
      </c>
      <c r="E76">
        <v>0</v>
      </c>
      <c r="H76" t="s">
        <v>4</v>
      </c>
      <c r="I76" s="1">
        <f>C77-C76</f>
        <v>1</v>
      </c>
      <c r="J76" s="1">
        <f t="shared" ref="J76:J77" si="14">D77-D76</f>
        <v>0</v>
      </c>
      <c r="K76" s="1">
        <f t="shared" ref="K76:K77" si="15">E77-E76</f>
        <v>-1</v>
      </c>
    </row>
    <row r="77" spans="1:12" x14ac:dyDescent="0.3">
      <c r="B77" t="s">
        <v>11</v>
      </c>
      <c r="C77">
        <v>1</v>
      </c>
      <c r="D77">
        <v>-1</v>
      </c>
      <c r="E77">
        <v>-1</v>
      </c>
      <c r="H77" t="s">
        <v>5</v>
      </c>
      <c r="I77" s="1">
        <f>C78-C77</f>
        <v>0</v>
      </c>
      <c r="J77" s="1">
        <f t="shared" si="14"/>
        <v>1</v>
      </c>
      <c r="K77" s="1">
        <f t="shared" si="15"/>
        <v>1</v>
      </c>
    </row>
    <row r="78" spans="1:12" x14ac:dyDescent="0.3">
      <c r="B78" t="s">
        <v>3</v>
      </c>
      <c r="C78">
        <v>1</v>
      </c>
      <c r="D78">
        <v>0</v>
      </c>
      <c r="E78">
        <v>0</v>
      </c>
      <c r="H78" t="s">
        <v>6</v>
      </c>
      <c r="I78">
        <f>C78-C76</f>
        <v>1</v>
      </c>
      <c r="J78">
        <f t="shared" ref="J78" si="16">D78-D76</f>
        <v>1</v>
      </c>
      <c r="K78">
        <f t="shared" ref="K78" si="17">E78-E76</f>
        <v>0</v>
      </c>
    </row>
    <row r="79" spans="1:12" x14ac:dyDescent="0.3">
      <c r="H79" t="s">
        <v>7</v>
      </c>
      <c r="I79" s="1">
        <f>J76*K77-J77*K76</f>
        <v>1</v>
      </c>
      <c r="J79" s="1">
        <f>K76*I77-K77*I76</f>
        <v>-1</v>
      </c>
      <c r="K79" s="1">
        <f>I76*J77-I77*J76</f>
        <v>1</v>
      </c>
      <c r="L79">
        <f>SQRT(I79*I79+J79*J79+K79*K79)</f>
        <v>1.7320508075688772</v>
      </c>
    </row>
    <row r="80" spans="1:12" x14ac:dyDescent="0.3">
      <c r="A80" t="s">
        <v>23</v>
      </c>
      <c r="B80">
        <v>0</v>
      </c>
      <c r="D80" t="s">
        <v>26</v>
      </c>
      <c r="H80" t="s">
        <v>7</v>
      </c>
      <c r="I80" s="1">
        <f>I79*-1</f>
        <v>-1</v>
      </c>
      <c r="J80" s="1">
        <f t="shared" ref="J80:K80" si="18">J79*-1</f>
        <v>1</v>
      </c>
      <c r="K80" s="1">
        <f t="shared" si="18"/>
        <v>-1</v>
      </c>
      <c r="L80">
        <f>SQRT(I80*I80+J80*J80+K80*K80)</f>
        <v>1.7320508075688772</v>
      </c>
    </row>
    <row r="81" spans="1:12" x14ac:dyDescent="0.3">
      <c r="A81" t="s">
        <v>24</v>
      </c>
      <c r="B81">
        <v>0</v>
      </c>
      <c r="D81" s="3" t="s">
        <v>17</v>
      </c>
      <c r="E81" s="3">
        <f>SQRT( (I82-B80)^2+(J82-B81)^2+(K82-B82)^2 )</f>
        <v>0.91940168676196621</v>
      </c>
      <c r="H81" t="s">
        <v>8</v>
      </c>
      <c r="I81" s="1">
        <f>I80/L80</f>
        <v>-0.57735026918962584</v>
      </c>
      <c r="J81" s="1">
        <f>J80/L80</f>
        <v>0.57735026918962584</v>
      </c>
      <c r="K81" s="1">
        <f>K80/L80</f>
        <v>-0.57735026918962584</v>
      </c>
      <c r="L81">
        <f t="shared" ref="L81" si="19">SQRT(I81*I81+J81*J81+K81*K81)</f>
        <v>1</v>
      </c>
    </row>
    <row r="82" spans="1:12" x14ac:dyDescent="0.3">
      <c r="A82" t="s">
        <v>25</v>
      </c>
      <c r="B82">
        <v>1</v>
      </c>
      <c r="D82" s="3" t="s">
        <v>18</v>
      </c>
      <c r="E82" s="3">
        <f>ACOS(I82*B80+J82*B81+K82*B82)*180/PI()</f>
        <v>54.735610317245339</v>
      </c>
      <c r="H82" t="s">
        <v>8</v>
      </c>
      <c r="I82">
        <f>I79/$L79</f>
        <v>0.57735026918962584</v>
      </c>
      <c r="J82">
        <f>J79/$L79</f>
        <v>-0.57735026918962584</v>
      </c>
      <c r="K82">
        <f>K79/$L79</f>
        <v>0.57735026918962584</v>
      </c>
    </row>
    <row r="83" spans="1:12" x14ac:dyDescent="0.3">
      <c r="A83" t="s">
        <v>29</v>
      </c>
      <c r="B83">
        <v>-9999</v>
      </c>
      <c r="D83" s="3" t="s">
        <v>19</v>
      </c>
      <c r="E83" s="3">
        <f>1-(I82*B80+J82*B81+K82*B82)</f>
        <v>0.42264973081037416</v>
      </c>
      <c r="H83" t="s">
        <v>15</v>
      </c>
      <c r="I83" s="2">
        <f>ACOS(K82)*180/PI()</f>
        <v>54.735610317245339</v>
      </c>
      <c r="J83" s="2"/>
      <c r="K83" s="2"/>
    </row>
    <row r="84" spans="1:12" x14ac:dyDescent="0.3">
      <c r="A84" t="s">
        <v>30</v>
      </c>
      <c r="B84">
        <v>-9999</v>
      </c>
      <c r="D84" s="4" t="s">
        <v>20</v>
      </c>
      <c r="E84" s="3">
        <f>SQRT( (I87-B83)^2 + (J87-B84)^2 + (K87-B85)^2)</f>
        <v>17318.30464281578</v>
      </c>
      <c r="H84" t="s">
        <v>16</v>
      </c>
      <c r="I84" s="2">
        <f>ATAN2(I82,J82)*180/PI()+360</f>
        <v>315</v>
      </c>
      <c r="J84" s="2"/>
      <c r="K84" s="2"/>
    </row>
    <row r="85" spans="1:12" x14ac:dyDescent="0.3">
      <c r="A85" t="s">
        <v>31</v>
      </c>
      <c r="B85">
        <v>-9999</v>
      </c>
      <c r="D85" s="3" t="s">
        <v>21</v>
      </c>
      <c r="E85" s="3" t="e">
        <f>ACOS(I87*B83+B84*J87+K87*B85)*180/PI()</f>
        <v>#NUM!</v>
      </c>
    </row>
    <row r="86" spans="1:12" x14ac:dyDescent="0.3">
      <c r="D86" s="3" t="s">
        <v>22</v>
      </c>
      <c r="E86" s="3">
        <f>1-(I87*B83+B84*J87+B85*K87)</f>
        <v>-8163.1493126963323</v>
      </c>
    </row>
    <row r="87" spans="1:12" x14ac:dyDescent="0.3">
      <c r="H87" t="s">
        <v>14</v>
      </c>
      <c r="I87" s="2">
        <f>COS(I83/(180/PI()))*COS(I84/(180/PI()))</f>
        <v>0.40824829046386307</v>
      </c>
      <c r="J87" s="2">
        <f>COS(I83/ (180/PI()))*SIN(I84/ (180/PI()))</f>
        <v>-0.40824829046386324</v>
      </c>
      <c r="K87" s="2">
        <f>-SIN(I83/ (180/PI()))</f>
        <v>-0.81649658092772592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Michalak</dc:creator>
  <cp:lastModifiedBy>Michał Michalak</cp:lastModifiedBy>
  <dcterms:created xsi:type="dcterms:W3CDTF">2024-03-07T22:36:51Z</dcterms:created>
  <dcterms:modified xsi:type="dcterms:W3CDTF">2024-05-29T06:50:02Z</dcterms:modified>
</cp:coreProperties>
</file>