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kuki\Desktop\PSZ(EXCEL)\"/>
    </mc:Choice>
  </mc:AlternateContent>
  <xr:revisionPtr revIDLastSave="0" documentId="13_ncr:1_{09F95AB9-9C6F-4799-9069-924893EBBCC3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Programowanie_Liniowe_1" sheetId="3" r:id="rId1"/>
    <sheet name="Programowanie_Liniowe_2" sheetId="4" r:id="rId2"/>
    <sheet name="Programowanie_Liniowe_3" sheetId="5" r:id="rId3"/>
    <sheet name="Zaganienia_Transportowe" sheetId="6" r:id="rId4"/>
    <sheet name="Algorytm_Węgierski" sheetId="7" r:id="rId5"/>
    <sheet name="Gry" sheetId="2" r:id="rId6"/>
  </sheets>
  <definedNames>
    <definedName name="solver_adj" localSheetId="4" hidden="1">Algorytm_Węgierski!$B$65:$F$68</definedName>
    <definedName name="solver_adj" localSheetId="5" hidden="1">Gry!$B$17:$D$17</definedName>
    <definedName name="solver_adj" localSheetId="0" hidden="1">Programowanie_Liniowe_1!$B$84:$D$84</definedName>
    <definedName name="solver_adj" localSheetId="1" hidden="1">Programowanie_Liniowe_2!$B$107:$F$109</definedName>
    <definedName name="solver_adj" localSheetId="2" hidden="1">Programowanie_Liniowe_3!$B$115:$G$115</definedName>
    <definedName name="solver_adj" localSheetId="3" hidden="1">Zaganienia_Transportowe!$B$198:$E$201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2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Algorytm_Węgierski!$B$65:$F$68</definedName>
    <definedName name="solver_lhs1" localSheetId="5" hidden="1">Gry!$A$19:$A$21</definedName>
    <definedName name="solver_lhs1" localSheetId="0" hidden="1">Programowanie_Liniowe_1!$B$87:$B$92</definedName>
    <definedName name="solver_lhs1" localSheetId="1" hidden="1">Programowanie_Liniowe_2!$B$110:$F$110</definedName>
    <definedName name="solver_lhs1" localSheetId="2" hidden="1">Programowanie_Liniowe_3!$B$117</definedName>
    <definedName name="solver_lhs1" localSheetId="3" hidden="1">Zaganienia_Transportowe!$B$202:$E$202</definedName>
    <definedName name="solver_lhs2" localSheetId="4" hidden="1">Algorytm_Węgierski!$B$69:$F$69</definedName>
    <definedName name="solver_lhs2" localSheetId="0" hidden="1">Programowanie_Liniowe_1!$B$63</definedName>
    <definedName name="solver_lhs2" localSheetId="1" hidden="1">Programowanie_Liniowe_2!$G$107:$G$109</definedName>
    <definedName name="solver_lhs2" localSheetId="2" hidden="1">Programowanie_Liniowe_3!$E$117:$E$118</definedName>
    <definedName name="solver_lhs2" localSheetId="3" hidden="1">Zaganienia_Transportowe!$F$198:$F$201</definedName>
    <definedName name="solver_lhs3" localSheetId="4" hidden="1">Algorytm_Węgierski!$G$65:$G$68</definedName>
    <definedName name="solver_lhs3" localSheetId="0" hidden="1">Programowanie_Liniowe_1!$B$64</definedName>
    <definedName name="solver_lhs3" localSheetId="1" hidden="1">Programowanie_Liniowe_2!$G$76</definedName>
    <definedName name="solver_lhs3" localSheetId="2" hidden="1">Programowanie_Liniowe_3!$B$79</definedName>
    <definedName name="solver_lhs3" localSheetId="3" hidden="1">Zaganienia_Transportowe!$E$179:$E$181</definedName>
    <definedName name="solver_lhs4" localSheetId="1" hidden="1">Programowanie_Liniowe_2!$B$76</definedName>
    <definedName name="solver_lhs4" localSheetId="3" hidden="1">Zaganienia_Transportowe!$D$49</definedName>
    <definedName name="solver_lhs5" localSheetId="1" hidden="1">Programowanie_Liniowe_2!$E$31</definedName>
    <definedName name="solver_lhs5" localSheetId="3" hidden="1">Zaganienia_Transportowe!$D$50</definedName>
    <definedName name="solver_lhs6" localSheetId="3" hidden="1">Zaganienia_Transportowe!$G$40:$G$42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3</definedName>
    <definedName name="solver_num" localSheetId="5" hidden="1">1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Algorytm_Węgierski!$B$72</definedName>
    <definedName name="solver_opt" localSheetId="5" hidden="1">Gry!$A$22</definedName>
    <definedName name="solver_opt" localSheetId="0" hidden="1">Programowanie_Liniowe_1!$B$94</definedName>
    <definedName name="solver_opt" localSheetId="1" hidden="1">Programowanie_Liniowe_2!$B$112</definedName>
    <definedName name="solver_opt" localSheetId="2" hidden="1">Programowanie_Liniowe_3!$B$120</definedName>
    <definedName name="solver_opt" localSheetId="3" hidden="1">Zaganienia_Transportowe!$B$205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4" hidden="1">5</definedName>
    <definedName name="solver_rel1" localSheetId="5" hidden="1">2</definedName>
    <definedName name="solver_rel1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4" hidden="1">2</definedName>
    <definedName name="solver_rel2" localSheetId="0" hidden="1">3</definedName>
    <definedName name="solver_rel2" localSheetId="1" hidden="1">2</definedName>
    <definedName name="solver_rel2" localSheetId="2" hidden="1">3</definedName>
    <definedName name="solver_rel2" localSheetId="3" hidden="1">2</definedName>
    <definedName name="solver_rel3" localSheetId="4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2</definedName>
    <definedName name="solver_rel4" localSheetId="1" hidden="1">1</definedName>
    <definedName name="solver_rel4" localSheetId="3" hidden="1">3</definedName>
    <definedName name="solver_rel5" localSheetId="1" hidden="1">1</definedName>
    <definedName name="solver_rel5" localSheetId="3" hidden="1">2</definedName>
    <definedName name="solver_rel6" localSheetId="3" hidden="1">2</definedName>
    <definedName name="solver_rhs1" localSheetId="4" hidden="1">"binarna"</definedName>
    <definedName name="solver_rhs1" localSheetId="5" hidden="1">Gry!$E$11:$E$13</definedName>
    <definedName name="solver_rhs1" localSheetId="0" hidden="1">Programowanie_Liniowe_1!$E$74:$E$79</definedName>
    <definedName name="solver_rhs1" localSheetId="1" hidden="1">Programowanie_Liniowe_2!$B$104:$F$104</definedName>
    <definedName name="solver_rhs1" localSheetId="2" hidden="1">Programowanie_Liniowe_3!$D$117</definedName>
    <definedName name="solver_rhs1" localSheetId="3" hidden="1">Zaganienia_Transportowe!$B$195:$E$195</definedName>
    <definedName name="solver_rhs2" localSheetId="4" hidden="1">1</definedName>
    <definedName name="solver_rhs2" localSheetId="0" hidden="1">Programowanie_Liniowe_1!$F$53</definedName>
    <definedName name="solver_rhs2" localSheetId="1" hidden="1">Programowanie_Liniowe_2!$G$101:$G$103</definedName>
    <definedName name="solver_rhs2" localSheetId="2" hidden="1">Programowanie_Liniowe_3!$F$117:$F$118</definedName>
    <definedName name="solver_rhs2" localSheetId="3" hidden="1">Zaganienia_Transportowe!$F$191:$F$194</definedName>
    <definedName name="solver_rhs3" localSheetId="4" hidden="1">1</definedName>
    <definedName name="solver_rhs3" localSheetId="0" hidden="1">Programowanie_Liniowe_1!$F$54</definedName>
    <definedName name="solver_rhs3" localSheetId="1" hidden="1">Programowanie_Liniowe_2!$E$66</definedName>
    <definedName name="solver_rhs3" localSheetId="2" hidden="1">Programowanie_Liniowe_3!$D$79</definedName>
    <definedName name="solver_rhs3" localSheetId="3" hidden="1">Zaganienia_Transportowe!$E$171:$E$173</definedName>
    <definedName name="solver_rhs4" localSheetId="1" hidden="1">Programowanie_Liniowe_2!$E$66</definedName>
    <definedName name="solver_rhs4" localSheetId="3" hidden="1">Zaganienia_Transportowe!$D$46</definedName>
    <definedName name="solver_rhs5" localSheetId="1" hidden="1">30</definedName>
    <definedName name="solver_rhs5" localSheetId="3" hidden="1">Zaganienia_Transportowe!$D$47</definedName>
    <definedName name="solver_rhs6" localSheetId="3" hidden="1">Zaganienia_Transportowe!$G$49:$G$51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2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3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4" hidden="1">0</definedName>
    <definedName name="solver_val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8" i="5" l="1"/>
  <c r="F117" i="5"/>
  <c r="B118" i="5"/>
  <c r="D117" i="5" s="1"/>
  <c r="B117" i="5"/>
  <c r="B120" i="5" l="1"/>
  <c r="D121" i="5"/>
  <c r="B205" i="6"/>
  <c r="F199" i="6"/>
  <c r="F200" i="6"/>
  <c r="F201" i="6"/>
  <c r="F198" i="6"/>
  <c r="B202" i="6"/>
  <c r="C202" i="6"/>
  <c r="D202" i="6"/>
  <c r="E202" i="6"/>
  <c r="E195" i="6"/>
  <c r="E10" i="7"/>
  <c r="E11" i="7"/>
  <c r="E12" i="7"/>
  <c r="E13" i="7"/>
  <c r="B14" i="7"/>
  <c r="C14" i="7"/>
  <c r="D14" i="7"/>
  <c r="B16" i="7"/>
  <c r="F31" i="7"/>
  <c r="F32" i="7"/>
  <c r="F33" i="7"/>
  <c r="F34" i="7"/>
  <c r="B35" i="7"/>
  <c r="C35" i="7"/>
  <c r="D35" i="7"/>
  <c r="E35" i="7"/>
  <c r="B37" i="7"/>
  <c r="B41" i="7"/>
  <c r="C41" i="7"/>
  <c r="B53" i="7" s="1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F47" i="7"/>
  <c r="F48" i="7"/>
  <c r="F49" i="7"/>
  <c r="F50" i="7"/>
  <c r="B51" i="7"/>
  <c r="C51" i="7"/>
  <c r="D51" i="7"/>
  <c r="E51" i="7"/>
  <c r="G65" i="7"/>
  <c r="G66" i="7"/>
  <c r="G67" i="7"/>
  <c r="G68" i="7"/>
  <c r="B69" i="7"/>
  <c r="C69" i="7"/>
  <c r="D69" i="7"/>
  <c r="E69" i="7"/>
  <c r="F69" i="7"/>
  <c r="B72" i="7"/>
  <c r="E10" i="6"/>
  <c r="E11" i="6"/>
  <c r="E12" i="6"/>
  <c r="B13" i="6"/>
  <c r="C13" i="6"/>
  <c r="D13" i="6"/>
  <c r="B15" i="6"/>
  <c r="F28" i="6"/>
  <c r="F29" i="6"/>
  <c r="F30" i="6"/>
  <c r="B31" i="6"/>
  <c r="C31" i="6"/>
  <c r="D31" i="6"/>
  <c r="E31" i="6"/>
  <c r="B33" i="6"/>
  <c r="G49" i="6"/>
  <c r="G50" i="6"/>
  <c r="G51" i="6"/>
  <c r="B52" i="6"/>
  <c r="C52" i="6"/>
  <c r="D52" i="6"/>
  <c r="E52" i="6"/>
  <c r="F52" i="6"/>
  <c r="B55" i="6"/>
  <c r="G58" i="6"/>
  <c r="G59" i="6"/>
  <c r="G60" i="6"/>
  <c r="B61" i="6"/>
  <c r="C61" i="6"/>
  <c r="D61" i="6"/>
  <c r="E61" i="6"/>
  <c r="F61" i="6"/>
  <c r="B64" i="6"/>
  <c r="B78" i="6"/>
  <c r="C78" i="6"/>
  <c r="B90" i="6" s="1"/>
  <c r="D78" i="6"/>
  <c r="E78" i="6"/>
  <c r="B79" i="6"/>
  <c r="C79" i="6"/>
  <c r="D79" i="6"/>
  <c r="E79" i="6"/>
  <c r="B80" i="6"/>
  <c r="C80" i="6"/>
  <c r="D80" i="6"/>
  <c r="E80" i="6"/>
  <c r="F85" i="6"/>
  <c r="F86" i="6"/>
  <c r="F87" i="6"/>
  <c r="B88" i="6"/>
  <c r="C88" i="6"/>
  <c r="D88" i="6"/>
  <c r="E88" i="6"/>
  <c r="F93" i="6"/>
  <c r="F94" i="6"/>
  <c r="F95" i="6"/>
  <c r="B96" i="6"/>
  <c r="C96" i="6"/>
  <c r="D96" i="6"/>
  <c r="E96" i="6"/>
  <c r="B98" i="6"/>
  <c r="C119" i="6"/>
  <c r="C120" i="6"/>
  <c r="C121" i="6"/>
  <c r="C122" i="6"/>
  <c r="C123" i="6"/>
  <c r="C124" i="6"/>
  <c r="C125" i="6"/>
  <c r="G135" i="6"/>
  <c r="G136" i="6"/>
  <c r="B137" i="6"/>
  <c r="C137" i="6"/>
  <c r="D137" i="6"/>
  <c r="E137" i="6"/>
  <c r="F137" i="6"/>
  <c r="B140" i="6"/>
  <c r="D159" i="6"/>
  <c r="D160" i="6"/>
  <c r="D161" i="6"/>
  <c r="D162" i="6"/>
  <c r="D163" i="6"/>
  <c r="D164" i="6"/>
  <c r="E179" i="6"/>
  <c r="E180" i="6"/>
  <c r="E181" i="6"/>
  <c r="B182" i="6"/>
  <c r="C182" i="6"/>
  <c r="D182" i="6"/>
  <c r="B185" i="6"/>
  <c r="B13" i="5"/>
  <c r="C13" i="5"/>
  <c r="B14" i="5"/>
  <c r="C14" i="5"/>
  <c r="B15" i="5"/>
  <c r="C15" i="5"/>
  <c r="B16" i="5"/>
  <c r="B35" i="5"/>
  <c r="C35" i="5"/>
  <c r="D35" i="5"/>
  <c r="E35" i="5"/>
  <c r="F35" i="5"/>
  <c r="G35" i="5"/>
  <c r="H35" i="5"/>
  <c r="I35" i="5"/>
  <c r="B41" i="5"/>
  <c r="B42" i="5"/>
  <c r="B43" i="5"/>
  <c r="B57" i="5"/>
  <c r="B58" i="5"/>
  <c r="B59" i="5"/>
  <c r="B61" i="5"/>
  <c r="B63" i="5" s="1"/>
  <c r="B62" i="5"/>
  <c r="B70" i="5"/>
  <c r="C70" i="5"/>
  <c r="D70" i="5"/>
  <c r="E70" i="5"/>
  <c r="F70" i="5"/>
  <c r="G70" i="5"/>
  <c r="H70" i="5"/>
  <c r="I70" i="5"/>
  <c r="J70" i="5"/>
  <c r="B75" i="5"/>
  <c r="B76" i="5"/>
  <c r="B77" i="5"/>
  <c r="B79" i="5"/>
  <c r="B81" i="5" s="1"/>
  <c r="B80" i="5"/>
  <c r="B88" i="5"/>
  <c r="C88" i="5"/>
  <c r="D88" i="5"/>
  <c r="E88" i="5"/>
  <c r="F88" i="5"/>
  <c r="G88" i="5"/>
  <c r="H88" i="5"/>
  <c r="I88" i="5"/>
  <c r="J88" i="5"/>
  <c r="K88" i="5"/>
  <c r="L88" i="5"/>
  <c r="B94" i="5"/>
  <c r="B95" i="5"/>
  <c r="B96" i="5"/>
  <c r="B99" i="5"/>
  <c r="B100" i="5"/>
  <c r="B101" i="5"/>
  <c r="B12" i="4"/>
  <c r="B13" i="4"/>
  <c r="B14" i="4"/>
  <c r="B15" i="4"/>
  <c r="B16" i="4"/>
  <c r="B33" i="4"/>
  <c r="B36" i="4"/>
  <c r="B37" i="4"/>
  <c r="B38" i="4"/>
  <c r="B39" i="4"/>
  <c r="F44" i="4"/>
  <c r="F45" i="4"/>
  <c r="E46" i="4"/>
  <c r="E47" i="4"/>
  <c r="E52" i="4"/>
  <c r="B55" i="4"/>
  <c r="B56" i="4"/>
  <c r="B57" i="4"/>
  <c r="B58" i="4"/>
  <c r="B59" i="4"/>
  <c r="B74" i="4"/>
  <c r="G74" i="4"/>
  <c r="B75" i="4"/>
  <c r="G75" i="4"/>
  <c r="B76" i="4"/>
  <c r="G76" i="4"/>
  <c r="B77" i="4"/>
  <c r="G77" i="4"/>
  <c r="F88" i="4"/>
  <c r="F91" i="4"/>
  <c r="F92" i="4"/>
  <c r="F93" i="4"/>
  <c r="B94" i="4"/>
  <c r="C94" i="4"/>
  <c r="D94" i="4"/>
  <c r="E94" i="4"/>
  <c r="B96" i="4"/>
  <c r="G104" i="4"/>
  <c r="G107" i="4"/>
  <c r="G108" i="4"/>
  <c r="G109" i="4"/>
  <c r="B110" i="4"/>
  <c r="C110" i="4"/>
  <c r="D110" i="4"/>
  <c r="E110" i="4"/>
  <c r="F110" i="4"/>
  <c r="B112" i="4"/>
  <c r="B10" i="3"/>
  <c r="B11" i="3"/>
  <c r="B12" i="3"/>
  <c r="B13" i="3"/>
  <c r="B34" i="3"/>
  <c r="B35" i="3"/>
  <c r="B36" i="3"/>
  <c r="D46" i="3"/>
  <c r="E46" i="3"/>
  <c r="B62" i="3"/>
  <c r="B63" i="3"/>
  <c r="B64" i="3"/>
  <c r="B66" i="3"/>
  <c r="B87" i="3"/>
  <c r="B88" i="3"/>
  <c r="B89" i="3"/>
  <c r="B90" i="3"/>
  <c r="B91" i="3"/>
  <c r="B92" i="3"/>
  <c r="B94" i="3"/>
  <c r="B44" i="5" l="1"/>
  <c r="B97" i="5"/>
  <c r="E5" i="2"/>
  <c r="E6" i="2"/>
  <c r="E7" i="2"/>
  <c r="B8" i="2"/>
  <c r="C8" i="2"/>
  <c r="D8" i="2"/>
  <c r="E14" i="2"/>
  <c r="A19" i="2"/>
  <c r="A22" i="2" s="1"/>
  <c r="A20" i="2"/>
  <c r="A2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B40" i="2"/>
  <c r="F40" i="2" s="1"/>
  <c r="C40" i="2"/>
  <c r="D40" i="2"/>
  <c r="E40" i="2"/>
  <c r="B41" i="2"/>
  <c r="C41" i="2"/>
  <c r="D41" i="2"/>
  <c r="F41" i="2" s="1"/>
  <c r="E41" i="2"/>
  <c r="B42" i="2"/>
  <c r="C42" i="2"/>
  <c r="F42" i="2" s="1"/>
  <c r="D42" i="2"/>
  <c r="E42" i="2"/>
  <c r="B43" i="2"/>
  <c r="C43" i="2"/>
  <c r="F43" i="2" s="1"/>
  <c r="D43" i="2"/>
  <c r="E43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</calcChain>
</file>

<file path=xl/sharedStrings.xml><?xml version="1.0" encoding="utf-8"?>
<sst xmlns="http://schemas.openxmlformats.org/spreadsheetml/2006/main" count="516" uniqueCount="221">
  <si>
    <t>HURWICZ 2</t>
  </si>
  <si>
    <t>D</t>
  </si>
  <si>
    <t>C</t>
  </si>
  <si>
    <t>B</t>
  </si>
  <si>
    <t>A</t>
  </si>
  <si>
    <t>MAX MIN</t>
  </si>
  <si>
    <t>IV</t>
  </si>
  <si>
    <t>III</t>
  </si>
  <si>
    <t>II</t>
  </si>
  <si>
    <t>I</t>
  </si>
  <si>
    <t>SAVAGEA</t>
  </si>
  <si>
    <t>BAYES 2</t>
  </si>
  <si>
    <t>BAYES</t>
  </si>
  <si>
    <t>HURWICZ</t>
  </si>
  <si>
    <t>WALD</t>
  </si>
  <si>
    <t>PRAWD</t>
  </si>
  <si>
    <t>GAMMA</t>
  </si>
  <si>
    <t>MIN MAX</t>
  </si>
  <si>
    <t>ZAD 110</t>
  </si>
  <si>
    <t>vA</t>
  </si>
  <si>
    <t>p2</t>
  </si>
  <si>
    <t>p1</t>
  </si>
  <si>
    <t>x3</t>
  </si>
  <si>
    <t>x2</t>
  </si>
  <si>
    <t>x1</t>
  </si>
  <si>
    <t>nie bierzemy</t>
  </si>
  <si>
    <t>y3</t>
  </si>
  <si>
    <t>y2</t>
  </si>
  <si>
    <t>y1</t>
  </si>
  <si>
    <t>A/B</t>
  </si>
  <si>
    <t>ZAD 101</t>
  </si>
  <si>
    <t>ZYSK</t>
  </si>
  <si>
    <t>M2</t>
  </si>
  <si>
    <t>M1</t>
  </si>
  <si>
    <t>P3</t>
  </si>
  <si>
    <t>P2</t>
  </si>
  <si>
    <t>P1</t>
  </si>
  <si>
    <t>R</t>
  </si>
  <si>
    <t>Suma środków potrzebych do wyprodukowania wszystkich żywców</t>
  </si>
  <si>
    <t>Zysk</t>
  </si>
  <si>
    <t>LIMITY</t>
  </si>
  <si>
    <t>S3</t>
  </si>
  <si>
    <t>S2</t>
  </si>
  <si>
    <t>S1</t>
  </si>
  <si>
    <t>ZAD4</t>
  </si>
  <si>
    <t>ZYSK CAŁKOWITY</t>
  </si>
  <si>
    <t>O3</t>
  </si>
  <si>
    <t>O2</t>
  </si>
  <si>
    <t>O1</t>
  </si>
  <si>
    <t>CZAS PRACY MASZYN DLA WYPRODUKOWANIE WYROBU</t>
  </si>
  <si>
    <t>x4</t>
  </si>
  <si>
    <t>co najwyżej</t>
  </si>
  <si>
    <t>co najmniej</t>
  </si>
  <si>
    <t>ZAD3</t>
  </si>
  <si>
    <t>Zrobić ze 2 zadania</t>
  </si>
  <si>
    <t>Cosik z lekcji</t>
  </si>
  <si>
    <t>CEL</t>
  </si>
  <si>
    <t>LIMIT</t>
  </si>
  <si>
    <t>ZAD 2</t>
  </si>
  <si>
    <t>Przed zmianami</t>
  </si>
  <si>
    <t>zysk</t>
  </si>
  <si>
    <t>ZAD1</t>
  </si>
  <si>
    <t>Bj</t>
  </si>
  <si>
    <t>M3</t>
  </si>
  <si>
    <t>Ai</t>
  </si>
  <si>
    <t>F</t>
  </si>
  <si>
    <t>P4</t>
  </si>
  <si>
    <t>II wersja</t>
  </si>
  <si>
    <t>F - magazyn u dostawcy</t>
  </si>
  <si>
    <t>W tabelcie koszty dostawy</t>
  </si>
  <si>
    <t>Bj - ile potrzebuje piekarnia</t>
  </si>
  <si>
    <t>Ai - ile jest na magazynie</t>
  </si>
  <si>
    <t>M- magazyn'</t>
  </si>
  <si>
    <t>P- Piekarnia</t>
  </si>
  <si>
    <t>LEGENDA</t>
  </si>
  <si>
    <t>ZADANIE Z WYKŁADU</t>
  </si>
  <si>
    <t>Koszt</t>
  </si>
  <si>
    <t>Ilość składników odżywczych</t>
  </si>
  <si>
    <t>X2</t>
  </si>
  <si>
    <t>X1</t>
  </si>
  <si>
    <t>Gdy P1 &lt;P2</t>
  </si>
  <si>
    <t>Cena</t>
  </si>
  <si>
    <t>Max</t>
  </si>
  <si>
    <t>Min</t>
  </si>
  <si>
    <t>ZAD 20</t>
  </si>
  <si>
    <t>P</t>
  </si>
  <si>
    <t>Mn</t>
  </si>
  <si>
    <t>Si</t>
  </si>
  <si>
    <t>Ilość pierwiastkow (masa)</t>
  </si>
  <si>
    <t>Suma ton</t>
  </si>
  <si>
    <t>X3</t>
  </si>
  <si>
    <t>Ile Chcemy ?</t>
  </si>
  <si>
    <t>ZAD21</t>
  </si>
  <si>
    <t>Wartości odżywcze razem</t>
  </si>
  <si>
    <t>&lt; 30</t>
  </si>
  <si>
    <t>&gt;20</t>
  </si>
  <si>
    <t>= 1,5 * X3</t>
  </si>
  <si>
    <t>Warunki</t>
  </si>
  <si>
    <t>ZAD 17</t>
  </si>
  <si>
    <t>Zawartość jednostek witaminy</t>
  </si>
  <si>
    <t>ZAD13</t>
  </si>
  <si>
    <t>Razem</t>
  </si>
  <si>
    <t>10t</t>
  </si>
  <si>
    <t>&lt;=</t>
  </si>
  <si>
    <t>8t</t>
  </si>
  <si>
    <t>Odpady</t>
  </si>
  <si>
    <t>x11</t>
  </si>
  <si>
    <t>x10</t>
  </si>
  <si>
    <t>x9</t>
  </si>
  <si>
    <t>x8</t>
  </si>
  <si>
    <t>x7</t>
  </si>
  <si>
    <t>x6</t>
  </si>
  <si>
    <t>x5</t>
  </si>
  <si>
    <t>ODPADY</t>
  </si>
  <si>
    <t>=</t>
  </si>
  <si>
    <t>Tony</t>
  </si>
  <si>
    <t>WERSJA II (Prawdopodobnie zrobiona :p)</t>
  </si>
  <si>
    <t>I skrzynie bierze się w całośći a nie tylko część krzynki i reszta inną barką</t>
  </si>
  <si>
    <t>Tutaj zakładamy że jak nie wejdzie to zostawiamy puste miejsce</t>
  </si>
  <si>
    <t>LIMT</t>
  </si>
  <si>
    <t>4,5t</t>
  </si>
  <si>
    <t>3t</t>
  </si>
  <si>
    <t>2,5t</t>
  </si>
  <si>
    <t>ZAD 34</t>
  </si>
  <si>
    <t>RAZEM</t>
  </si>
  <si>
    <t>Ilość użytych bloków</t>
  </si>
  <si>
    <t>III grubość</t>
  </si>
  <si>
    <t>II grubość</t>
  </si>
  <si>
    <t>I grubość</t>
  </si>
  <si>
    <t>Ilość wyciętych spodów</t>
  </si>
  <si>
    <t>&gt;=</t>
  </si>
  <si>
    <t>III(10)</t>
  </si>
  <si>
    <t>II(7,5)</t>
  </si>
  <si>
    <t>I(2,5)</t>
  </si>
  <si>
    <t>ZAD 33</t>
  </si>
  <si>
    <t>Odpad</t>
  </si>
  <si>
    <t>MIN</t>
  </si>
  <si>
    <t>H</t>
  </si>
  <si>
    <t>G</t>
  </si>
  <si>
    <t>E</t>
  </si>
  <si>
    <t>^ile elementów żeby zrobić te 1200 kompletów^</t>
  </si>
  <si>
    <t>Ilość Poszczególnych elementów</t>
  </si>
  <si>
    <t>X7</t>
  </si>
  <si>
    <t>X6</t>
  </si>
  <si>
    <t>X5</t>
  </si>
  <si>
    <t>X4</t>
  </si>
  <si>
    <t>VII</t>
  </si>
  <si>
    <t>VI</t>
  </si>
  <si>
    <t>V</t>
  </si>
  <si>
    <t>ZAD 25</t>
  </si>
  <si>
    <t>D3</t>
  </si>
  <si>
    <t>D2</t>
  </si>
  <si>
    <t>D1</t>
  </si>
  <si>
    <t>Zmienne</t>
  </si>
  <si>
    <t>Tablica transportowa</t>
  </si>
  <si>
    <t>O4</t>
  </si>
  <si>
    <t>ROLA</t>
  </si>
  <si>
    <t>Przywóz</t>
  </si>
  <si>
    <t>Wywóz</t>
  </si>
  <si>
    <t>LP</t>
  </si>
  <si>
    <t>Sprawdzamy kto jest dostawcą (+) a kto odbiorcą (-)</t>
  </si>
  <si>
    <t>ZAD 82</t>
  </si>
  <si>
    <t>WYNIK</t>
  </si>
  <si>
    <t>O5</t>
  </si>
  <si>
    <t>Rola</t>
  </si>
  <si>
    <t>Wi</t>
  </si>
  <si>
    <t>Pi</t>
  </si>
  <si>
    <t>ZAD 81</t>
  </si>
  <si>
    <t>Cel</t>
  </si>
  <si>
    <t>Tylko transport - DARMOWY CEMENT &lt;3</t>
  </si>
  <si>
    <t>Transport + cena za tone (Ilość w tonach)</t>
  </si>
  <si>
    <t>C3</t>
  </si>
  <si>
    <t>C2</t>
  </si>
  <si>
    <t>C1</t>
  </si>
  <si>
    <t>S4</t>
  </si>
  <si>
    <t>Tabela kosztów ceny za tonę + transport</t>
  </si>
  <si>
    <t>ZAD 74</t>
  </si>
  <si>
    <t>Ładnie elegancko z umową</t>
  </si>
  <si>
    <t>10 z h2 i  &gt;=10 z h1</t>
  </si>
  <si>
    <t>=35 z h1</t>
  </si>
  <si>
    <t>&gt;=30 z h1</t>
  </si>
  <si>
    <t>limity</t>
  </si>
  <si>
    <t>H3</t>
  </si>
  <si>
    <t>H2</t>
  </si>
  <si>
    <t>H1</t>
  </si>
  <si>
    <t>M</t>
  </si>
  <si>
    <t>ZAD 71</t>
  </si>
  <si>
    <t>CYL</t>
  </si>
  <si>
    <t>G3</t>
  </si>
  <si>
    <t>G2</t>
  </si>
  <si>
    <t>G1</t>
  </si>
  <si>
    <t>ZAD 68</t>
  </si>
  <si>
    <t xml:space="preserve">cel </t>
  </si>
  <si>
    <t>Zad 65</t>
  </si>
  <si>
    <t>100 - jest niezdolny do tej roboty czyli ma strasznie duże braki</t>
  </si>
  <si>
    <t>ZAD 91</t>
  </si>
  <si>
    <t>R4</t>
  </si>
  <si>
    <t>R3</t>
  </si>
  <si>
    <t>R2</t>
  </si>
  <si>
    <t>R1</t>
  </si>
  <si>
    <t>W4</t>
  </si>
  <si>
    <t>W3</t>
  </si>
  <si>
    <t>W2</t>
  </si>
  <si>
    <t>W1</t>
  </si>
  <si>
    <t>b)</t>
  </si>
  <si>
    <t>a)</t>
  </si>
  <si>
    <t>ZAD 99</t>
  </si>
  <si>
    <t>ZAD 97</t>
  </si>
  <si>
    <t>Zad 26</t>
  </si>
  <si>
    <t>Tutaj można rozwalać skrzynki więc mamy odpady</t>
  </si>
  <si>
    <t>Bez umowy oszuści robią</t>
  </si>
  <si>
    <t>ZAD 78</t>
  </si>
  <si>
    <t>max</t>
  </si>
  <si>
    <t>G4</t>
  </si>
  <si>
    <t>O</t>
  </si>
  <si>
    <t>Trasa</t>
  </si>
  <si>
    <t>ZAD 32</t>
  </si>
  <si>
    <t>Denka</t>
  </si>
  <si>
    <t>Ściany</t>
  </si>
  <si>
    <t>Warunek</t>
  </si>
  <si>
    <t>Puszki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</si>
</sst>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0\ &quot;zł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0" fontId="2" fillId="0" borderId="0" xfId="1"/>
    <xf numFmtId="0" fontId="2" fillId="2" borderId="0" xfId="1" applyFill="1"/>
    <xf numFmtId="0" fontId="2" fillId="3" borderId="1" xfId="1" applyFill="1" applyBorder="1"/>
    <xf numFmtId="0" fontId="2" fillId="0" borderId="2" xfId="1" applyBorder="1"/>
    <xf numFmtId="0" fontId="2" fillId="0" borderId="3" xfId="1" applyBorder="1"/>
    <xf numFmtId="0" fontId="2" fillId="3" borderId="4" xfId="1" applyFill="1" applyBorder="1"/>
    <xf numFmtId="0" fontId="2" fillId="3" borderId="3" xfId="1" applyFill="1" applyBorder="1"/>
    <xf numFmtId="0" fontId="2" fillId="4" borderId="0" xfId="1" applyFill="1"/>
    <xf numFmtId="0" fontId="2" fillId="4" borderId="4" xfId="1" applyFill="1" applyBorder="1"/>
    <xf numFmtId="0" fontId="2" fillId="4" borderId="5" xfId="1" applyFill="1" applyBorder="1"/>
    <xf numFmtId="0" fontId="2" fillId="3" borderId="0" xfId="1" applyFill="1"/>
    <xf numFmtId="0" fontId="2" fillId="0" borderId="4" xfId="1" applyBorder="1"/>
    <xf numFmtId="0" fontId="2" fillId="4" borderId="3" xfId="1" applyFill="1" applyBorder="1"/>
    <xf numFmtId="0" fontId="2" fillId="4" borderId="6" xfId="1" applyFill="1" applyBorder="1"/>
    <xf numFmtId="0" fontId="2" fillId="4" borderId="7" xfId="1" applyFill="1" applyBorder="1"/>
    <xf numFmtId="0" fontId="2" fillId="5" borderId="0" xfId="1" applyFill="1"/>
    <xf numFmtId="0" fontId="2" fillId="6" borderId="8" xfId="1" applyFill="1" applyBorder="1"/>
    <xf numFmtId="0" fontId="2" fillId="6" borderId="9" xfId="1" applyFill="1" applyBorder="1"/>
    <xf numFmtId="0" fontId="2" fillId="6" borderId="10" xfId="1" applyFill="1" applyBorder="1"/>
    <xf numFmtId="0" fontId="2" fillId="6" borderId="11" xfId="1" applyFill="1" applyBorder="1"/>
    <xf numFmtId="0" fontId="2" fillId="7" borderId="0" xfId="1" applyFill="1"/>
    <xf numFmtId="0" fontId="2" fillId="8" borderId="0" xfId="1" applyFill="1"/>
    <xf numFmtId="0" fontId="2" fillId="9" borderId="4" xfId="1" applyFill="1" applyBorder="1"/>
    <xf numFmtId="0" fontId="4" fillId="10" borderId="0" xfId="1" applyFont="1" applyFill="1"/>
    <xf numFmtId="0" fontId="4" fillId="0" borderId="0" xfId="1" applyFont="1"/>
    <xf numFmtId="0" fontId="2" fillId="10" borderId="0" xfId="1" applyFill="1"/>
    <xf numFmtId="164" fontId="3" fillId="11" borderId="12" xfId="2" applyNumberFormat="1" applyFont="1" applyFill="1" applyBorder="1"/>
    <xf numFmtId="0" fontId="3" fillId="0" borderId="0" xfId="1" applyFont="1"/>
    <xf numFmtId="164" fontId="0" fillId="12" borderId="13" xfId="2" applyNumberFormat="1" applyFont="1" applyFill="1" applyBorder="1"/>
    <xf numFmtId="164" fontId="0" fillId="12" borderId="4" xfId="2" applyNumberFormat="1" applyFont="1" applyFill="1" applyBorder="1"/>
    <xf numFmtId="0" fontId="2" fillId="13" borderId="4" xfId="1" applyFill="1" applyBorder="1"/>
    <xf numFmtId="0" fontId="3" fillId="14" borderId="0" xfId="1" applyFont="1" applyFill="1"/>
    <xf numFmtId="164" fontId="3" fillId="15" borderId="0" xfId="2" applyNumberFormat="1" applyFont="1" applyFill="1"/>
    <xf numFmtId="0" fontId="2" fillId="16" borderId="4" xfId="1" applyFill="1" applyBorder="1"/>
    <xf numFmtId="0" fontId="2" fillId="17" borderId="4" xfId="1" applyFill="1" applyBorder="1"/>
    <xf numFmtId="0" fontId="2" fillId="18" borderId="4" xfId="1" applyFill="1" applyBorder="1"/>
    <xf numFmtId="0" fontId="2" fillId="14" borderId="0" xfId="1" applyFill="1"/>
    <xf numFmtId="0" fontId="2" fillId="18" borderId="0" xfId="1" applyFill="1"/>
    <xf numFmtId="0" fontId="2" fillId="19" borderId="4" xfId="1" applyFill="1" applyBorder="1"/>
    <xf numFmtId="0" fontId="5" fillId="0" borderId="0" xfId="1" applyFont="1"/>
    <xf numFmtId="0" fontId="2" fillId="20" borderId="4" xfId="1" applyFill="1" applyBorder="1"/>
    <xf numFmtId="0" fontId="2" fillId="6" borderId="0" xfId="1" applyFill="1"/>
    <xf numFmtId="0" fontId="2" fillId="20" borderId="0" xfId="1" applyFill="1"/>
    <xf numFmtId="0" fontId="2" fillId="13" borderId="0" xfId="1" applyFill="1"/>
    <xf numFmtId="0" fontId="2" fillId="14" borderId="4" xfId="1" applyFill="1" applyBorder="1"/>
    <xf numFmtId="0" fontId="2" fillId="21" borderId="0" xfId="1" applyFill="1"/>
    <xf numFmtId="0" fontId="3" fillId="21" borderId="0" xfId="1" applyFont="1" applyFill="1"/>
    <xf numFmtId="165" fontId="3" fillId="14" borderId="3" xfId="1" applyNumberFormat="1" applyFont="1" applyFill="1" applyBorder="1"/>
    <xf numFmtId="0" fontId="3" fillId="0" borderId="3" xfId="1" applyFont="1" applyBorder="1"/>
    <xf numFmtId="0" fontId="2" fillId="22" borderId="14" xfId="1" applyFill="1" applyBorder="1"/>
    <xf numFmtId="0" fontId="2" fillId="22" borderId="7" xfId="1" applyFill="1" applyBorder="1"/>
    <xf numFmtId="0" fontId="2" fillId="0" borderId="13" xfId="1" applyBorder="1"/>
    <xf numFmtId="0" fontId="2" fillId="22" borderId="15" xfId="1" applyFill="1" applyBorder="1"/>
    <xf numFmtId="0" fontId="2" fillId="6" borderId="4" xfId="1" applyFill="1" applyBorder="1"/>
    <xf numFmtId="0" fontId="2" fillId="4" borderId="16" xfId="1" applyFill="1" applyBorder="1"/>
    <xf numFmtId="0" fontId="2" fillId="0" borderId="5" xfId="1" applyBorder="1"/>
    <xf numFmtId="0" fontId="2" fillId="0" borderId="17" xfId="1" applyBorder="1"/>
    <xf numFmtId="0" fontId="2" fillId="0" borderId="18" xfId="1" applyBorder="1"/>
    <xf numFmtId="0" fontId="2" fillId="17" borderId="19" xfId="1" applyFill="1" applyBorder="1"/>
    <xf numFmtId="2" fontId="2" fillId="2" borderId="0" xfId="1" applyNumberFormat="1" applyFill="1"/>
    <xf numFmtId="0" fontId="2" fillId="0" borderId="1" xfId="1" applyBorder="1"/>
    <xf numFmtId="0" fontId="2" fillId="0" borderId="7" xfId="1" applyBorder="1"/>
    <xf numFmtId="0" fontId="2" fillId="23" borderId="3" xfId="1" applyFill="1" applyBorder="1"/>
    <xf numFmtId="0" fontId="2" fillId="23" borderId="2" xfId="1" applyFill="1" applyBorder="1"/>
    <xf numFmtId="2" fontId="2" fillId="18" borderId="0" xfId="1" applyNumberFormat="1" applyFill="1"/>
    <xf numFmtId="0" fontId="2" fillId="23" borderId="13" xfId="1" applyFill="1" applyBorder="1"/>
    <xf numFmtId="0" fontId="2" fillId="17" borderId="5" xfId="1" applyFill="1" applyBorder="1"/>
    <xf numFmtId="0" fontId="2" fillId="17" borderId="17" xfId="1" applyFill="1" applyBorder="1"/>
    <xf numFmtId="0" fontId="2" fillId="17" borderId="18" xfId="1" applyFill="1" applyBorder="1"/>
    <xf numFmtId="0" fontId="3" fillId="6" borderId="4" xfId="1" applyFont="1" applyFill="1" applyBorder="1"/>
    <xf numFmtId="0" fontId="3" fillId="0" borderId="4" xfId="1" applyFont="1" applyBorder="1"/>
    <xf numFmtId="0" fontId="2" fillId="16" borderId="14" xfId="1" applyFill="1" applyBorder="1"/>
    <xf numFmtId="0" fontId="2" fillId="16" borderId="7" xfId="1" applyFill="1" applyBorder="1"/>
    <xf numFmtId="0" fontId="2" fillId="16" borderId="15" xfId="1" applyFill="1" applyBorder="1"/>
    <xf numFmtId="0" fontId="2" fillId="0" borderId="0" xfId="1" quotePrefix="1"/>
    <xf numFmtId="0" fontId="2" fillId="24" borderId="4" xfId="1" applyFill="1" applyBorder="1"/>
    <xf numFmtId="165" fontId="3" fillId="25" borderId="4" xfId="1" applyNumberFormat="1" applyFont="1" applyFill="1" applyBorder="1"/>
    <xf numFmtId="0" fontId="3" fillId="24" borderId="4" xfId="1" applyFont="1" applyFill="1" applyBorder="1"/>
    <xf numFmtId="0" fontId="2" fillId="19" borderId="2" xfId="1" applyFill="1" applyBorder="1"/>
    <xf numFmtId="0" fontId="2" fillId="0" borderId="12" xfId="1" applyBorder="1"/>
    <xf numFmtId="0" fontId="2" fillId="19" borderId="13" xfId="1" applyFill="1" applyBorder="1"/>
    <xf numFmtId="0" fontId="2" fillId="14" borderId="3" xfId="1" applyFill="1" applyBorder="1"/>
    <xf numFmtId="0" fontId="2" fillId="2" borderId="3" xfId="1" applyFill="1" applyBorder="1"/>
    <xf numFmtId="0" fontId="2" fillId="7" borderId="20" xfId="1" applyFill="1" applyBorder="1"/>
    <xf numFmtId="0" fontId="2" fillId="3" borderId="20" xfId="1" applyFill="1" applyBorder="1"/>
    <xf numFmtId="0" fontId="2" fillId="7" borderId="4" xfId="1" applyFill="1" applyBorder="1"/>
    <xf numFmtId="0" fontId="2" fillId="5" borderId="4" xfId="1" applyFill="1" applyBorder="1"/>
    <xf numFmtId="0" fontId="3" fillId="7" borderId="0" xfId="1" applyFont="1" applyFill="1"/>
    <xf numFmtId="0" fontId="2" fillId="26" borderId="4" xfId="1" applyFill="1" applyBorder="1"/>
    <xf numFmtId="0" fontId="2" fillId="2" borderId="4" xfId="1" applyFill="1" applyBorder="1"/>
    <xf numFmtId="0" fontId="2" fillId="16" borderId="0" xfId="1" applyFill="1"/>
    <xf numFmtId="0" fontId="2" fillId="18" borderId="3" xfId="1" applyFill="1" applyBorder="1"/>
    <xf numFmtId="0" fontId="2" fillId="17" borderId="3" xfId="1" applyFill="1" applyBorder="1"/>
    <xf numFmtId="0" fontId="2" fillId="5" borderId="20" xfId="1" applyFill="1" applyBorder="1"/>
    <xf numFmtId="0" fontId="2" fillId="4" borderId="20" xfId="1" applyFill="1" applyBorder="1"/>
    <xf numFmtId="0" fontId="2" fillId="14" borderId="21" xfId="1" applyFill="1" applyBorder="1"/>
    <xf numFmtId="0" fontId="2" fillId="17" borderId="0" xfId="1" applyFill="1"/>
    <xf numFmtId="0" fontId="0" fillId="15" borderId="4" xfId="0" applyFill="1" applyBorder="1"/>
    <xf numFmtId="0" fontId="0" fillId="16" borderId="4" xfId="0" applyFill="1" applyBorder="1"/>
    <xf numFmtId="0" fontId="0" fillId="0" borderId="4" xfId="0" applyBorder="1"/>
    <xf numFmtId="0" fontId="0" fillId="0" borderId="13" xfId="0" applyBorder="1"/>
    <xf numFmtId="0" fontId="5" fillId="0" borderId="0" xfId="0" applyFont="1"/>
    <xf numFmtId="0" fontId="0" fillId="3" borderId="4" xfId="0" applyFill="1" applyBorder="1"/>
    <xf numFmtId="0" fontId="0" fillId="18" borderId="4" xfId="0" applyFill="1" applyBorder="1"/>
    <xf numFmtId="0" fontId="0" fillId="14" borderId="4" xfId="0" applyFill="1" applyBorder="1"/>
    <xf numFmtId="0" fontId="0" fillId="4" borderId="4" xfId="0" applyFill="1" applyBorder="1"/>
    <xf numFmtId="0" fontId="0" fillId="17" borderId="4" xfId="0" applyFill="1" applyBorder="1"/>
    <xf numFmtId="0" fontId="0" fillId="5" borderId="4" xfId="0" applyFill="1" applyBorder="1"/>
    <xf numFmtId="0" fontId="0" fillId="7" borderId="0" xfId="0" applyFill="1"/>
    <xf numFmtId="0" fontId="0" fillId="13" borderId="4" xfId="0" applyFill="1" applyBorder="1"/>
    <xf numFmtId="0" fontId="0" fillId="18" borderId="18" xfId="0" applyFill="1" applyBorder="1"/>
    <xf numFmtId="0" fontId="0" fillId="9" borderId="4" xfId="0" applyFill="1" applyBorder="1"/>
    <xf numFmtId="0" fontId="0" fillId="2" borderId="4" xfId="0" applyFill="1" applyBorder="1"/>
    <xf numFmtId="0" fontId="0" fillId="0" borderId="5" xfId="0" applyBorder="1"/>
    <xf numFmtId="0" fontId="3" fillId="14" borderId="4" xfId="0" applyFont="1" applyFill="1" applyBorder="1"/>
    <xf numFmtId="0" fontId="0" fillId="6" borderId="4" xfId="0" applyFill="1" applyBorder="1"/>
    <xf numFmtId="0" fontId="0" fillId="0" borderId="0" xfId="0" quotePrefix="1"/>
    <xf numFmtId="0" fontId="6" fillId="0" borderId="0" xfId="0" applyFont="1"/>
    <xf numFmtId="0" fontId="0" fillId="27" borderId="4" xfId="0" applyFill="1" applyBorder="1"/>
    <xf numFmtId="0" fontId="6" fillId="0" borderId="4" xfId="0" applyFont="1" applyBorder="1"/>
    <xf numFmtId="0" fontId="0" fillId="28" borderId="4" xfId="0" applyFill="1" applyBorder="1"/>
    <xf numFmtId="0" fontId="0" fillId="8" borderId="0" xfId="0" applyFill="1"/>
    <xf numFmtId="0" fontId="3" fillId="28" borderId="4" xfId="0" applyFont="1" applyFill="1" applyBorder="1"/>
    <xf numFmtId="0" fontId="0" fillId="29" borderId="0" xfId="0" applyFill="1"/>
    <xf numFmtId="0" fontId="0" fillId="5" borderId="0" xfId="0" applyFill="1"/>
    <xf numFmtId="0" fontId="1" fillId="0" borderId="4" xfId="3" applyBorder="1"/>
    <xf numFmtId="0" fontId="1" fillId="30" borderId="4" xfId="3" applyFill="1" applyBorder="1"/>
    <xf numFmtId="0" fontId="1" fillId="0" borderId="0" xfId="3" applyBorder="1"/>
    <xf numFmtId="0" fontId="1" fillId="2" borderId="4" xfId="3" applyFill="1" applyBorder="1"/>
    <xf numFmtId="0" fontId="1" fillId="14" borderId="4" xfId="3" applyFill="1" applyBorder="1"/>
    <xf numFmtId="0" fontId="1" fillId="31" borderId="4" xfId="3" applyFill="1" applyBorder="1"/>
    <xf numFmtId="0" fontId="0" fillId="32" borderId="4" xfId="0" applyFill="1" applyBorder="1"/>
    <xf numFmtId="0" fontId="0" fillId="20" borderId="4" xfId="0" applyFill="1" applyBorder="1"/>
    <xf numFmtId="0" fontId="1" fillId="0" borderId="0" xfId="1" applyFont="1"/>
    <xf numFmtId="0" fontId="1" fillId="7" borderId="0" xfId="1" applyFont="1" applyFill="1"/>
    <xf numFmtId="0" fontId="1" fillId="33" borderId="4" xfId="3" applyFill="1" applyBorder="1" applyAlignment="1">
      <alignment horizontal="center"/>
    </xf>
    <xf numFmtId="0" fontId="1" fillId="17" borderId="4" xfId="3" applyFill="1" applyBorder="1" applyAlignment="1">
      <alignment horizontal="center"/>
    </xf>
    <xf numFmtId="0" fontId="1" fillId="23" borderId="4" xfId="3" applyFill="1" applyBorder="1" applyAlignment="1">
      <alignment horizontal="center"/>
    </xf>
    <xf numFmtId="0" fontId="1" fillId="33" borderId="5" xfId="3" applyFill="1" applyBorder="1" applyAlignment="1">
      <alignment horizontal="center"/>
    </xf>
    <xf numFmtId="0" fontId="1" fillId="0" borderId="0" xfId="3" applyBorder="1" applyAlignment="1">
      <alignment horizontal="center"/>
    </xf>
    <xf numFmtId="0" fontId="1" fillId="23" borderId="5" xfId="3" applyFill="1" applyBorder="1" applyAlignment="1">
      <alignment horizontal="center"/>
    </xf>
    <xf numFmtId="0" fontId="1" fillId="33" borderId="22" xfId="3" applyFill="1" applyBorder="1" applyAlignment="1">
      <alignment horizontal="center"/>
    </xf>
    <xf numFmtId="0" fontId="1" fillId="23" borderId="22" xfId="3" applyFill="1" applyBorder="1" applyAlignment="1">
      <alignment horizontal="center"/>
    </xf>
    <xf numFmtId="0" fontId="2" fillId="17" borderId="22" xfId="1" applyFill="1" applyBorder="1"/>
  </cellXfs>
  <cellStyles count="4">
    <cellStyle name="Dziesiętny 2" xfId="2" xr:uid="{26689CA7-ECBE-4958-A4AE-092651B9B33A}"/>
    <cellStyle name="Normalny" xfId="0" builtinId="0"/>
    <cellStyle name="Normalny 2" xfId="1" xr:uid="{AA9640EC-9F77-479C-A261-D7DF995122DD}"/>
    <cellStyle name="Normalny 3" xfId="3" xr:uid="{F933DF36-9105-4372-AAB4-9B0EEB02B7B6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4731788" cy="2514951"/>
    <xdr:pic>
      <xdr:nvPicPr>
        <xdr:cNvPr id="2" name="Obraz 1">
          <a:extLst>
            <a:ext uri="{FF2B5EF4-FFF2-40B4-BE49-F238E27FC236}">
              <a16:creationId xmlns:a16="http://schemas.microsoft.com/office/drawing/2014/main" id="{D29A065A-8228-48DB-9707-40A2E82BE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4731788" cy="2514951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12</xdr:row>
      <xdr:rowOff>171450</xdr:rowOff>
    </xdr:from>
    <xdr:ext cx="4665103" cy="1257475"/>
    <xdr:pic>
      <xdr:nvPicPr>
        <xdr:cNvPr id="3" name="Obraz 2">
          <a:extLst>
            <a:ext uri="{FF2B5EF4-FFF2-40B4-BE49-F238E27FC236}">
              <a16:creationId xmlns:a16="http://schemas.microsoft.com/office/drawing/2014/main" id="{6D60C63E-4D01-4EE2-B513-4180B8578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457450"/>
          <a:ext cx="4665103" cy="1257475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23</xdr:row>
      <xdr:rowOff>0</xdr:rowOff>
    </xdr:from>
    <xdr:ext cx="4870201" cy="3181794"/>
    <xdr:pic>
      <xdr:nvPicPr>
        <xdr:cNvPr id="4" name="Obraz 3">
          <a:extLst>
            <a:ext uri="{FF2B5EF4-FFF2-40B4-BE49-F238E27FC236}">
              <a16:creationId xmlns:a16="http://schemas.microsoft.com/office/drawing/2014/main" id="{A5C3B28E-5003-4835-8CCA-34F035849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62382" y="4381500"/>
          <a:ext cx="4870201" cy="3181794"/>
        </a:xfrm>
        <a:prstGeom prst="rect">
          <a:avLst/>
        </a:prstGeom>
      </xdr:spPr>
    </xdr:pic>
    <xdr:clientData/>
  </xdr:oneCellAnchor>
  <xdr:oneCellAnchor>
    <xdr:from>
      <xdr:col>8</xdr:col>
      <xdr:colOff>56029</xdr:colOff>
      <xdr:row>50</xdr:row>
      <xdr:rowOff>11206</xdr:rowOff>
    </xdr:from>
    <xdr:ext cx="5003569" cy="2667372"/>
    <xdr:pic>
      <xdr:nvPicPr>
        <xdr:cNvPr id="5" name="Obraz 4">
          <a:extLst>
            <a:ext uri="{FF2B5EF4-FFF2-40B4-BE49-F238E27FC236}">
              <a16:creationId xmlns:a16="http://schemas.microsoft.com/office/drawing/2014/main" id="{98285D69-8F69-4E24-914E-03CA1D46F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32829" y="9536206"/>
          <a:ext cx="5003569" cy="2667372"/>
        </a:xfrm>
        <a:prstGeom prst="rect">
          <a:avLst/>
        </a:prstGeom>
      </xdr:spPr>
    </xdr:pic>
    <xdr:clientData/>
  </xdr:oneCellAnchor>
  <xdr:oneCellAnchor>
    <xdr:from>
      <xdr:col>8</xdr:col>
      <xdr:colOff>22412</xdr:colOff>
      <xdr:row>63</xdr:row>
      <xdr:rowOff>179294</xdr:rowOff>
    </xdr:from>
    <xdr:ext cx="4560315" cy="571580"/>
    <xdr:pic>
      <xdr:nvPicPr>
        <xdr:cNvPr id="6" name="Obraz 5">
          <a:extLst>
            <a:ext uri="{FF2B5EF4-FFF2-40B4-BE49-F238E27FC236}">
              <a16:creationId xmlns:a16="http://schemas.microsoft.com/office/drawing/2014/main" id="{9753E910-3750-4B2B-A980-BEB7B05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9212" y="12180794"/>
          <a:ext cx="4560315" cy="571580"/>
        </a:xfrm>
        <a:prstGeom prst="rect">
          <a:avLst/>
        </a:prstGeom>
      </xdr:spPr>
    </xdr:pic>
    <xdr:clientData/>
  </xdr:oneCellAnchor>
  <xdr:oneCellAnchor>
    <xdr:from>
      <xdr:col>7</xdr:col>
      <xdr:colOff>571501</xdr:colOff>
      <xdr:row>70</xdr:row>
      <xdr:rowOff>188027</xdr:rowOff>
    </xdr:from>
    <xdr:ext cx="4788946" cy="3158267"/>
    <xdr:pic>
      <xdr:nvPicPr>
        <xdr:cNvPr id="7" name="Obraz 6">
          <a:extLst>
            <a:ext uri="{FF2B5EF4-FFF2-40B4-BE49-F238E27FC236}">
              <a16:creationId xmlns:a16="http://schemas.microsoft.com/office/drawing/2014/main" id="{B5143E88-81E3-43C8-A039-F7D5EFBA3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38701" y="13523027"/>
          <a:ext cx="4788946" cy="3158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4715533" cy="3029373"/>
    <xdr:pic>
      <xdr:nvPicPr>
        <xdr:cNvPr id="2" name="Obraz 1">
          <a:extLst>
            <a:ext uri="{FF2B5EF4-FFF2-40B4-BE49-F238E27FC236}">
              <a16:creationId xmlns:a16="http://schemas.microsoft.com/office/drawing/2014/main" id="{2681599C-EF24-4B90-BB74-F11921B3A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90500"/>
          <a:ext cx="4715533" cy="3029373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21</xdr:row>
      <xdr:rowOff>0</xdr:rowOff>
    </xdr:from>
    <xdr:ext cx="4734586" cy="3181794"/>
    <xdr:pic>
      <xdr:nvPicPr>
        <xdr:cNvPr id="3" name="Obraz 2">
          <a:extLst>
            <a:ext uri="{FF2B5EF4-FFF2-40B4-BE49-F238E27FC236}">
              <a16:creationId xmlns:a16="http://schemas.microsoft.com/office/drawing/2014/main" id="{94FAA996-027C-4C41-BF9A-9B12DF1DC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4000500"/>
          <a:ext cx="4734586" cy="3181794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42</xdr:row>
      <xdr:rowOff>0</xdr:rowOff>
    </xdr:from>
    <xdr:ext cx="4667901" cy="2133898"/>
    <xdr:pic>
      <xdr:nvPicPr>
        <xdr:cNvPr id="4" name="Obraz 3">
          <a:extLst>
            <a:ext uri="{FF2B5EF4-FFF2-40B4-BE49-F238E27FC236}">
              <a16:creationId xmlns:a16="http://schemas.microsoft.com/office/drawing/2014/main" id="{D2D39A8E-6A8E-47B5-B4D6-0FD37528F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8001000"/>
          <a:ext cx="4667901" cy="2133898"/>
        </a:xfrm>
        <a:prstGeom prst="rect">
          <a:avLst/>
        </a:prstGeom>
      </xdr:spPr>
    </xdr:pic>
    <xdr:clientData/>
  </xdr:oneCellAnchor>
  <xdr:oneCellAnchor>
    <xdr:from>
      <xdr:col>10</xdr:col>
      <xdr:colOff>19050</xdr:colOff>
      <xdr:row>62</xdr:row>
      <xdr:rowOff>0</xdr:rowOff>
    </xdr:from>
    <xdr:ext cx="5058481" cy="2981741"/>
    <xdr:pic>
      <xdr:nvPicPr>
        <xdr:cNvPr id="5" name="Obraz 4">
          <a:extLst>
            <a:ext uri="{FF2B5EF4-FFF2-40B4-BE49-F238E27FC236}">
              <a16:creationId xmlns:a16="http://schemas.microsoft.com/office/drawing/2014/main" id="{305A34DB-BCD8-4701-BCBF-715E76BC6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0" y="11811000"/>
          <a:ext cx="5058481" cy="2981741"/>
        </a:xfrm>
        <a:prstGeom prst="rect">
          <a:avLst/>
        </a:prstGeom>
      </xdr:spPr>
    </xdr:pic>
    <xdr:clientData/>
  </xdr:oneCellAnchor>
  <xdr:oneCellAnchor>
    <xdr:from>
      <xdr:col>10</xdr:col>
      <xdr:colOff>9525</xdr:colOff>
      <xdr:row>77</xdr:row>
      <xdr:rowOff>19050</xdr:rowOff>
    </xdr:from>
    <xdr:ext cx="4572638" cy="638264"/>
    <xdr:pic>
      <xdr:nvPicPr>
        <xdr:cNvPr id="6" name="Obraz 5">
          <a:extLst>
            <a:ext uri="{FF2B5EF4-FFF2-40B4-BE49-F238E27FC236}">
              <a16:creationId xmlns:a16="http://schemas.microsoft.com/office/drawing/2014/main" id="{AA7B2D69-3166-497D-8572-D399F8DF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5" y="14687550"/>
          <a:ext cx="4572638" cy="6382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600075</xdr:colOff>
      <xdr:row>0</xdr:row>
      <xdr:rowOff>180975</xdr:rowOff>
    </xdr:from>
    <xdr:ext cx="4944165" cy="2581635"/>
    <xdr:pic>
      <xdr:nvPicPr>
        <xdr:cNvPr id="2" name="Obraz 1">
          <a:extLst>
            <a:ext uri="{FF2B5EF4-FFF2-40B4-BE49-F238E27FC236}">
              <a16:creationId xmlns:a16="http://schemas.microsoft.com/office/drawing/2014/main" id="{83F159FD-32F7-461D-A38B-55D91BDAD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180975"/>
          <a:ext cx="4944165" cy="2581635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21</xdr:row>
      <xdr:rowOff>0</xdr:rowOff>
    </xdr:from>
    <xdr:ext cx="4525006" cy="1209844"/>
    <xdr:pic>
      <xdr:nvPicPr>
        <xdr:cNvPr id="3" name="Obraz 2">
          <a:extLst>
            <a:ext uri="{FF2B5EF4-FFF2-40B4-BE49-F238E27FC236}">
              <a16:creationId xmlns:a16="http://schemas.microsoft.com/office/drawing/2014/main" id="{AE793A79-1D29-4772-9AEF-0BD53A20C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4000500"/>
          <a:ext cx="4525006" cy="1209844"/>
        </a:xfrm>
        <a:prstGeom prst="rect">
          <a:avLst/>
        </a:prstGeom>
      </xdr:spPr>
    </xdr:pic>
    <xdr:clientData/>
  </xdr:oneCellAnchor>
  <xdr:oneCellAnchor>
    <xdr:from>
      <xdr:col>10</xdr:col>
      <xdr:colOff>590550</xdr:colOff>
      <xdr:row>46</xdr:row>
      <xdr:rowOff>19050</xdr:rowOff>
    </xdr:from>
    <xdr:ext cx="4610743" cy="1152686"/>
    <xdr:pic>
      <xdr:nvPicPr>
        <xdr:cNvPr id="4" name="Obraz 3">
          <a:extLst>
            <a:ext uri="{FF2B5EF4-FFF2-40B4-BE49-F238E27FC236}">
              <a16:creationId xmlns:a16="http://schemas.microsoft.com/office/drawing/2014/main" id="{044171AE-3D1B-438C-935E-002912C2F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6550" y="8782050"/>
          <a:ext cx="4610743" cy="1152686"/>
        </a:xfrm>
        <a:prstGeom prst="rect">
          <a:avLst/>
        </a:prstGeom>
      </xdr:spPr>
    </xdr:pic>
    <xdr:clientData/>
  </xdr:oneCellAnchor>
  <xdr:oneCellAnchor>
    <xdr:from>
      <xdr:col>11</xdr:col>
      <xdr:colOff>209550</xdr:colOff>
      <xdr:row>66</xdr:row>
      <xdr:rowOff>19050</xdr:rowOff>
    </xdr:from>
    <xdr:ext cx="4534533" cy="619211"/>
    <xdr:pic>
      <xdr:nvPicPr>
        <xdr:cNvPr id="5" name="Obraz 4">
          <a:extLst>
            <a:ext uri="{FF2B5EF4-FFF2-40B4-BE49-F238E27FC236}">
              <a16:creationId xmlns:a16="http://schemas.microsoft.com/office/drawing/2014/main" id="{A798B206-7455-4BDB-8D2D-6943113B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15150" y="12592050"/>
          <a:ext cx="4534533" cy="619211"/>
        </a:xfrm>
        <a:prstGeom prst="rect">
          <a:avLst/>
        </a:prstGeom>
      </xdr:spPr>
    </xdr:pic>
    <xdr:clientData/>
  </xdr:oneCellAnchor>
  <xdr:oneCellAnchor>
    <xdr:from>
      <xdr:col>11</xdr:col>
      <xdr:colOff>104775</xdr:colOff>
      <xdr:row>69</xdr:row>
      <xdr:rowOff>38100</xdr:rowOff>
    </xdr:from>
    <xdr:ext cx="4677428" cy="533474"/>
    <xdr:pic>
      <xdr:nvPicPr>
        <xdr:cNvPr id="6" name="Obraz 5">
          <a:extLst>
            <a:ext uri="{FF2B5EF4-FFF2-40B4-BE49-F238E27FC236}">
              <a16:creationId xmlns:a16="http://schemas.microsoft.com/office/drawing/2014/main" id="{335B42E3-D706-4369-8770-81E319FC3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0375" y="13182600"/>
          <a:ext cx="4677428" cy="533474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105</xdr:row>
      <xdr:rowOff>180975</xdr:rowOff>
    </xdr:from>
    <xdr:to>
      <xdr:col>16</xdr:col>
      <xdr:colOff>57839</xdr:colOff>
      <xdr:row>120</xdr:row>
      <xdr:rowOff>19426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C3A6687F-5580-2FED-FF8E-DC92124D7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20221575"/>
          <a:ext cx="4934639" cy="2695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</xdr:row>
      <xdr:rowOff>28575</xdr:rowOff>
    </xdr:from>
    <xdr:ext cx="4591691" cy="2772162"/>
    <xdr:pic>
      <xdr:nvPicPr>
        <xdr:cNvPr id="2" name="Obraz 1">
          <a:extLst>
            <a:ext uri="{FF2B5EF4-FFF2-40B4-BE49-F238E27FC236}">
              <a16:creationId xmlns:a16="http://schemas.microsoft.com/office/drawing/2014/main" id="{2FC9C27F-F523-4601-AB8B-5FBD2EF3B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19075"/>
          <a:ext cx="4591691" cy="2772162"/>
        </a:xfrm>
        <a:prstGeom prst="rect">
          <a:avLst/>
        </a:prstGeom>
      </xdr:spPr>
    </xdr:pic>
    <xdr:clientData/>
  </xdr:oneCellAnchor>
  <xdr:oneCellAnchor>
    <xdr:from>
      <xdr:col>8</xdr:col>
      <xdr:colOff>581025</xdr:colOff>
      <xdr:row>20</xdr:row>
      <xdr:rowOff>38100</xdr:rowOff>
    </xdr:from>
    <xdr:ext cx="4610743" cy="2324424"/>
    <xdr:pic>
      <xdr:nvPicPr>
        <xdr:cNvPr id="3" name="Obraz 2">
          <a:extLst>
            <a:ext uri="{FF2B5EF4-FFF2-40B4-BE49-F238E27FC236}">
              <a16:creationId xmlns:a16="http://schemas.microsoft.com/office/drawing/2014/main" id="{3F2F049D-C741-437F-821D-0A3227CDA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3848100"/>
          <a:ext cx="4610743" cy="2324424"/>
        </a:xfrm>
        <a:prstGeom prst="rect">
          <a:avLst/>
        </a:prstGeom>
      </xdr:spPr>
    </xdr:pic>
    <xdr:clientData/>
  </xdr:oneCellAnchor>
  <xdr:oneCellAnchor>
    <xdr:from>
      <xdr:col>9</xdr:col>
      <xdr:colOff>590550</xdr:colOff>
      <xdr:row>37</xdr:row>
      <xdr:rowOff>19050</xdr:rowOff>
    </xdr:from>
    <xdr:ext cx="4648849" cy="1086002"/>
    <xdr:pic>
      <xdr:nvPicPr>
        <xdr:cNvPr id="4" name="Obraz 3">
          <a:extLst>
            <a:ext uri="{FF2B5EF4-FFF2-40B4-BE49-F238E27FC236}">
              <a16:creationId xmlns:a16="http://schemas.microsoft.com/office/drawing/2014/main" id="{77864E97-B2DA-4345-BC11-0ADEF63BF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6950" y="7067550"/>
          <a:ext cx="4648849" cy="1086002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42</xdr:row>
      <xdr:rowOff>76200</xdr:rowOff>
    </xdr:from>
    <xdr:ext cx="5096586" cy="2800741"/>
    <xdr:pic>
      <xdr:nvPicPr>
        <xdr:cNvPr id="5" name="Obraz 4">
          <a:extLst>
            <a:ext uri="{FF2B5EF4-FFF2-40B4-BE49-F238E27FC236}">
              <a16:creationId xmlns:a16="http://schemas.microsoft.com/office/drawing/2014/main" id="{4B36CBAD-9E97-431D-A6A3-9EE4C731D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8077200"/>
          <a:ext cx="5096586" cy="2800741"/>
        </a:xfrm>
        <a:prstGeom prst="rect">
          <a:avLst/>
        </a:prstGeom>
      </xdr:spPr>
    </xdr:pic>
    <xdr:clientData/>
  </xdr:oneCellAnchor>
  <xdr:oneCellAnchor>
    <xdr:from>
      <xdr:col>10</xdr:col>
      <xdr:colOff>571500</xdr:colOff>
      <xdr:row>67</xdr:row>
      <xdr:rowOff>9525</xdr:rowOff>
    </xdr:from>
    <xdr:ext cx="4572638" cy="3439005"/>
    <xdr:pic>
      <xdr:nvPicPr>
        <xdr:cNvPr id="6" name="Obraz 5">
          <a:extLst>
            <a:ext uri="{FF2B5EF4-FFF2-40B4-BE49-F238E27FC236}">
              <a16:creationId xmlns:a16="http://schemas.microsoft.com/office/drawing/2014/main" id="{B59F5471-CB8D-4A43-9162-E941D3E70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0" y="12773025"/>
          <a:ext cx="4572638" cy="3439005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106</xdr:row>
      <xdr:rowOff>0</xdr:rowOff>
    </xdr:from>
    <xdr:ext cx="4858428" cy="2838846"/>
    <xdr:pic>
      <xdr:nvPicPr>
        <xdr:cNvPr id="7" name="Obraz 6">
          <a:extLst>
            <a:ext uri="{FF2B5EF4-FFF2-40B4-BE49-F238E27FC236}">
              <a16:creationId xmlns:a16="http://schemas.microsoft.com/office/drawing/2014/main" id="{AB805D32-9DA3-426C-93E6-AC1E7DEE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20193000"/>
          <a:ext cx="4858428" cy="2838846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146</xdr:row>
      <xdr:rowOff>0</xdr:rowOff>
    </xdr:from>
    <xdr:ext cx="5001323" cy="2829320"/>
    <xdr:pic>
      <xdr:nvPicPr>
        <xdr:cNvPr id="8" name="Obraz 7">
          <a:extLst>
            <a:ext uri="{FF2B5EF4-FFF2-40B4-BE49-F238E27FC236}">
              <a16:creationId xmlns:a16="http://schemas.microsoft.com/office/drawing/2014/main" id="{77C67FE2-FBB9-477E-8450-B750B55A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27813000"/>
          <a:ext cx="5001323" cy="2829320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188</xdr:row>
      <xdr:rowOff>9525</xdr:rowOff>
    </xdr:from>
    <xdr:to>
      <xdr:col>16</xdr:col>
      <xdr:colOff>48312</xdr:colOff>
      <xdr:row>201</xdr:row>
      <xdr:rowOff>76555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B4127610-1709-B580-3816-2A9B78EB3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35823525"/>
          <a:ext cx="4925112" cy="25435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586068</xdr:colOff>
      <xdr:row>21</xdr:row>
      <xdr:rowOff>178174</xdr:rowOff>
    </xdr:from>
    <xdr:ext cx="4696480" cy="1790950"/>
    <xdr:pic>
      <xdr:nvPicPr>
        <xdr:cNvPr id="2" name="Obraz 1">
          <a:extLst>
            <a:ext uri="{FF2B5EF4-FFF2-40B4-BE49-F238E27FC236}">
              <a16:creationId xmlns:a16="http://schemas.microsoft.com/office/drawing/2014/main" id="{60F962A2-F100-4353-BE11-EFF1FB449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2868" y="4178674"/>
          <a:ext cx="4696480" cy="1790950"/>
        </a:xfrm>
        <a:prstGeom prst="rect">
          <a:avLst/>
        </a:prstGeom>
      </xdr:spPr>
    </xdr:pic>
    <xdr:clientData/>
  </xdr:oneCellAnchor>
  <xdr:oneCellAnchor>
    <xdr:from>
      <xdr:col>8</xdr:col>
      <xdr:colOff>576543</xdr:colOff>
      <xdr:row>31</xdr:row>
      <xdr:rowOff>54349</xdr:rowOff>
    </xdr:from>
    <xdr:ext cx="4848902" cy="1076475"/>
    <xdr:pic>
      <xdr:nvPicPr>
        <xdr:cNvPr id="3" name="Obraz 2">
          <a:extLst>
            <a:ext uri="{FF2B5EF4-FFF2-40B4-BE49-F238E27FC236}">
              <a16:creationId xmlns:a16="http://schemas.microsoft.com/office/drawing/2014/main" id="{F807831B-A581-4EFD-B711-54D9D75C0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3343" y="5959849"/>
          <a:ext cx="4848902" cy="107647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</xdr:row>
      <xdr:rowOff>161925</xdr:rowOff>
    </xdr:from>
    <xdr:ext cx="4934639" cy="1457528"/>
    <xdr:pic>
      <xdr:nvPicPr>
        <xdr:cNvPr id="4" name="Obraz 3">
          <a:extLst>
            <a:ext uri="{FF2B5EF4-FFF2-40B4-BE49-F238E27FC236}">
              <a16:creationId xmlns:a16="http://schemas.microsoft.com/office/drawing/2014/main" id="{A7B4E913-69BE-45EE-B0C8-D1976F538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352425"/>
          <a:ext cx="4934639" cy="1457528"/>
        </a:xfrm>
        <a:prstGeom prst="rect">
          <a:avLst/>
        </a:prstGeom>
      </xdr:spPr>
    </xdr:pic>
    <xdr:clientData/>
  </xdr:oneCellAnchor>
  <xdr:oneCellAnchor>
    <xdr:from>
      <xdr:col>8</xdr:col>
      <xdr:colOff>419100</xdr:colOff>
      <xdr:row>9</xdr:row>
      <xdr:rowOff>0</xdr:rowOff>
    </xdr:from>
    <xdr:ext cx="2819794" cy="1324160"/>
    <xdr:pic>
      <xdr:nvPicPr>
        <xdr:cNvPr id="5" name="Obraz 4">
          <a:extLst>
            <a:ext uri="{FF2B5EF4-FFF2-40B4-BE49-F238E27FC236}">
              <a16:creationId xmlns:a16="http://schemas.microsoft.com/office/drawing/2014/main" id="{81F71F3A-02D9-44FF-9466-A3FD56C7C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95900" y="1714500"/>
          <a:ext cx="2819794" cy="1324160"/>
        </a:xfrm>
        <a:prstGeom prst="rect">
          <a:avLst/>
        </a:prstGeom>
      </xdr:spPr>
    </xdr:pic>
    <xdr:clientData/>
  </xdr:oneCellAnchor>
  <xdr:oneCellAnchor>
    <xdr:from>
      <xdr:col>7</xdr:col>
      <xdr:colOff>514350</xdr:colOff>
      <xdr:row>56</xdr:row>
      <xdr:rowOff>104775</xdr:rowOff>
    </xdr:from>
    <xdr:ext cx="4753638" cy="2038635"/>
    <xdr:pic>
      <xdr:nvPicPr>
        <xdr:cNvPr id="6" name="Obraz 5">
          <a:extLst>
            <a:ext uri="{FF2B5EF4-FFF2-40B4-BE49-F238E27FC236}">
              <a16:creationId xmlns:a16="http://schemas.microsoft.com/office/drawing/2014/main" id="{1AC8C165-4384-4A0A-87BE-931EB63C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81550" y="10772775"/>
          <a:ext cx="4753638" cy="203863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3</xdr:row>
      <xdr:rowOff>104775</xdr:rowOff>
    </xdr:from>
    <xdr:ext cx="5534797" cy="2486372"/>
    <xdr:pic>
      <xdr:nvPicPr>
        <xdr:cNvPr id="2" name="Obraz 1">
          <a:extLst>
            <a:ext uri="{FF2B5EF4-FFF2-40B4-BE49-F238E27FC236}">
              <a16:creationId xmlns:a16="http://schemas.microsoft.com/office/drawing/2014/main" id="{7AB14E51-9870-4DFF-9AF3-8F9C5A534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676275"/>
          <a:ext cx="5534797" cy="2486372"/>
        </a:xfrm>
        <a:prstGeom prst="rect">
          <a:avLst/>
        </a:prstGeom>
      </xdr:spPr>
    </xdr:pic>
    <xdr:clientData/>
  </xdr:oneCellAnchor>
  <xdr:twoCellAnchor editAs="oneCell">
    <xdr:from>
      <xdr:col>10</xdr:col>
      <xdr:colOff>9525</xdr:colOff>
      <xdr:row>28</xdr:row>
      <xdr:rowOff>152400</xdr:rowOff>
    </xdr:from>
    <xdr:to>
      <xdr:col>18</xdr:col>
      <xdr:colOff>48311</xdr:colOff>
      <xdr:row>40</xdr:row>
      <xdr:rowOff>105090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AF34273D-8581-4724-BB6B-19998DC19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5486400"/>
          <a:ext cx="4915586" cy="2257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5BB3-560D-4B8F-A0A4-4C18825E3EB4}">
  <dimension ref="A1:P94"/>
  <sheetViews>
    <sheetView zoomScaleNormal="100" workbookViewId="0">
      <selection activeCell="A25" sqref="A25"/>
    </sheetView>
  </sheetViews>
  <sheetFormatPr defaultRowHeight="15" x14ac:dyDescent="0.25"/>
  <cols>
    <col min="1" max="1" width="9.140625" style="1"/>
    <col min="2" max="2" width="10.5703125" style="1" customWidth="1"/>
    <col min="3" max="3" width="10" style="1" customWidth="1"/>
    <col min="4" max="4" width="9.85546875" style="1" customWidth="1"/>
    <col min="5" max="5" width="11.28515625" style="1" bestFit="1" customWidth="1"/>
    <col min="6" max="6" width="6.7109375" style="1" bestFit="1" customWidth="1"/>
    <col min="7" max="7" width="15.140625" style="1" bestFit="1" customWidth="1"/>
    <col min="8" max="16384" width="9.140625" style="1"/>
  </cols>
  <sheetData>
    <row r="1" spans="1:8" x14ac:dyDescent="0.25">
      <c r="A1" s="32" t="s">
        <v>61</v>
      </c>
      <c r="B1" s="38" t="s">
        <v>9</v>
      </c>
      <c r="C1" s="38" t="s">
        <v>8</v>
      </c>
      <c r="D1" s="1" t="s">
        <v>40</v>
      </c>
    </row>
    <row r="2" spans="1:8" x14ac:dyDescent="0.25">
      <c r="A2" s="44" t="s">
        <v>48</v>
      </c>
      <c r="B2" s="12">
        <v>3</v>
      </c>
      <c r="C2" s="12">
        <v>1</v>
      </c>
      <c r="D2" s="1">
        <v>30000</v>
      </c>
    </row>
    <row r="3" spans="1:8" x14ac:dyDescent="0.25">
      <c r="A3" s="44" t="s">
        <v>47</v>
      </c>
      <c r="B3" s="12">
        <v>1</v>
      </c>
      <c r="C3" s="12">
        <v>1</v>
      </c>
      <c r="D3" s="1">
        <v>13000</v>
      </c>
    </row>
    <row r="4" spans="1:8" x14ac:dyDescent="0.25">
      <c r="A4" s="44" t="s">
        <v>46</v>
      </c>
      <c r="B4" s="12">
        <v>5</v>
      </c>
      <c r="C4" s="12">
        <v>8</v>
      </c>
      <c r="D4" s="1">
        <v>80000</v>
      </c>
    </row>
    <row r="5" spans="1:8" x14ac:dyDescent="0.25">
      <c r="A5" s="1" t="s">
        <v>60</v>
      </c>
      <c r="B5" s="1">
        <v>1</v>
      </c>
      <c r="C5" s="1">
        <v>4</v>
      </c>
    </row>
    <row r="6" spans="1:8" x14ac:dyDescent="0.25">
      <c r="D6" s="1">
        <v>7000</v>
      </c>
      <c r="G6" s="1" t="s">
        <v>59</v>
      </c>
    </row>
    <row r="7" spans="1:8" x14ac:dyDescent="0.25">
      <c r="B7" s="1" t="s">
        <v>24</v>
      </c>
      <c r="C7" s="1" t="s">
        <v>23</v>
      </c>
      <c r="G7" s="1" t="s">
        <v>24</v>
      </c>
      <c r="H7" s="1" t="s">
        <v>23</v>
      </c>
    </row>
    <row r="8" spans="1:8" x14ac:dyDescent="0.25">
      <c r="B8" s="43">
        <v>4800</v>
      </c>
      <c r="C8" s="43">
        <v>7000</v>
      </c>
      <c r="G8" s="43">
        <v>4800</v>
      </c>
      <c r="H8" s="43">
        <v>7000</v>
      </c>
    </row>
    <row r="10" spans="1:8" x14ac:dyDescent="0.25">
      <c r="B10" s="1">
        <f>SUMPRODUCT(B2:C2,$B$8:$C$8)</f>
        <v>21400</v>
      </c>
      <c r="G10" s="1">
        <v>21400</v>
      </c>
    </row>
    <row r="11" spans="1:8" x14ac:dyDescent="0.25">
      <c r="B11" s="1">
        <f>SUMPRODUCT(B3:C3,$B$8:$C$8)</f>
        <v>11800</v>
      </c>
      <c r="G11" s="1">
        <v>11800</v>
      </c>
    </row>
    <row r="12" spans="1:8" x14ac:dyDescent="0.25">
      <c r="B12" s="1">
        <f>SUMPRODUCT(B4:C4,$B$8:$C$8)</f>
        <v>80000</v>
      </c>
      <c r="G12" s="1">
        <v>80000</v>
      </c>
    </row>
    <row r="13" spans="1:8" x14ac:dyDescent="0.25">
      <c r="A13" s="1" t="s">
        <v>56</v>
      </c>
      <c r="B13" s="28">
        <f>SUMPRODUCT(B5:C5,$B$8:$C$8)</f>
        <v>32800</v>
      </c>
      <c r="F13" s="1" t="s">
        <v>56</v>
      </c>
      <c r="G13" s="1">
        <v>25800</v>
      </c>
    </row>
    <row r="25" spans="1:7" x14ac:dyDescent="0.25">
      <c r="A25" s="32" t="s">
        <v>58</v>
      </c>
    </row>
    <row r="26" spans="1:7" x14ac:dyDescent="0.25">
      <c r="B26" s="38" t="s">
        <v>4</v>
      </c>
      <c r="C26" s="38" t="s">
        <v>3</v>
      </c>
      <c r="D26" s="38" t="s">
        <v>2</v>
      </c>
      <c r="E26" s="38" t="s">
        <v>1</v>
      </c>
      <c r="F26" s="1" t="s">
        <v>57</v>
      </c>
    </row>
    <row r="27" spans="1:7" x14ac:dyDescent="0.25">
      <c r="A27" s="42" t="s">
        <v>33</v>
      </c>
      <c r="B27" s="12">
        <v>1</v>
      </c>
      <c r="C27" s="12">
        <v>1.5</v>
      </c>
      <c r="D27" s="12">
        <v>2</v>
      </c>
      <c r="E27" s="12">
        <v>1</v>
      </c>
      <c r="F27" s="1">
        <v>100</v>
      </c>
      <c r="G27" s="1" t="s">
        <v>51</v>
      </c>
    </row>
    <row r="28" spans="1:7" x14ac:dyDescent="0.25">
      <c r="A28" s="42" t="s">
        <v>32</v>
      </c>
      <c r="B28" s="12">
        <v>2</v>
      </c>
      <c r="C28" s="12">
        <v>2.5</v>
      </c>
      <c r="D28" s="12">
        <v>3</v>
      </c>
      <c r="E28" s="12">
        <v>0.5</v>
      </c>
      <c r="F28" s="1">
        <v>50</v>
      </c>
      <c r="G28" s="1" t="s">
        <v>52</v>
      </c>
    </row>
    <row r="29" spans="1:7" x14ac:dyDescent="0.25">
      <c r="A29" s="42" t="s">
        <v>39</v>
      </c>
      <c r="B29" s="12">
        <v>2</v>
      </c>
      <c r="C29" s="12">
        <v>2.5</v>
      </c>
      <c r="D29" s="12">
        <v>4</v>
      </c>
      <c r="E29" s="12">
        <v>1.5</v>
      </c>
    </row>
    <row r="31" spans="1:7" x14ac:dyDescent="0.25">
      <c r="B31" s="12" t="s">
        <v>24</v>
      </c>
      <c r="C31" s="12" t="s">
        <v>23</v>
      </c>
      <c r="D31" s="12" t="s">
        <v>22</v>
      </c>
      <c r="E31" s="12" t="s">
        <v>50</v>
      </c>
    </row>
    <row r="32" spans="1:7" x14ac:dyDescent="0.25">
      <c r="B32" s="41">
        <v>99.999999999999986</v>
      </c>
      <c r="C32" s="41">
        <v>0</v>
      </c>
      <c r="D32" s="41">
        <v>0</v>
      </c>
      <c r="E32" s="41">
        <v>0</v>
      </c>
    </row>
    <row r="34" spans="1:5" x14ac:dyDescent="0.25">
      <c r="B34" s="1">
        <f>SUMPRODUCT(B27:E27,$B$32:$E$32)</f>
        <v>99.999999999999986</v>
      </c>
    </row>
    <row r="35" spans="1:5" x14ac:dyDescent="0.25">
      <c r="B35" s="1">
        <f>SUMPRODUCT(B28:E28,$B$32:$E$32)</f>
        <v>199.99999999999997</v>
      </c>
    </row>
    <row r="36" spans="1:5" x14ac:dyDescent="0.25">
      <c r="A36" s="1" t="s">
        <v>56</v>
      </c>
      <c r="B36" s="1">
        <f>SUMPRODUCT(B29:E29,$B$32:$E$32)</f>
        <v>199.99999999999997</v>
      </c>
    </row>
    <row r="38" spans="1:5" x14ac:dyDescent="0.25">
      <c r="A38" s="40" t="s">
        <v>55</v>
      </c>
    </row>
    <row r="39" spans="1:5" x14ac:dyDescent="0.25">
      <c r="D39" s="1">
        <v>2</v>
      </c>
      <c r="E39" s="1">
        <v>3</v>
      </c>
    </row>
    <row r="40" spans="1:5" x14ac:dyDescent="0.25">
      <c r="D40" s="1">
        <v>3</v>
      </c>
      <c r="E40" s="1">
        <v>2</v>
      </c>
    </row>
    <row r="41" spans="1:5" x14ac:dyDescent="0.25">
      <c r="D41" s="1">
        <v>2</v>
      </c>
      <c r="E41" s="1">
        <v>3</v>
      </c>
    </row>
    <row r="42" spans="1:5" x14ac:dyDescent="0.25">
      <c r="D42" s="1">
        <v>3</v>
      </c>
      <c r="E42" s="1">
        <v>2</v>
      </c>
    </row>
    <row r="43" spans="1:5" x14ac:dyDescent="0.25">
      <c r="D43" s="1">
        <v>2</v>
      </c>
      <c r="E43" s="1">
        <v>3</v>
      </c>
    </row>
    <row r="44" spans="1:5" x14ac:dyDescent="0.25">
      <c r="D44" s="1">
        <v>3</v>
      </c>
      <c r="E44" s="1">
        <v>2</v>
      </c>
    </row>
    <row r="46" spans="1:5" x14ac:dyDescent="0.25">
      <c r="D46" s="1">
        <f>MODE(D39:D44)</f>
        <v>2</v>
      </c>
      <c r="E46" s="1">
        <f>MODE(E39:E44)</f>
        <v>3</v>
      </c>
    </row>
    <row r="48" spans="1:5" x14ac:dyDescent="0.25">
      <c r="A48" s="40" t="s">
        <v>54</v>
      </c>
    </row>
    <row r="50" spans="1:16" x14ac:dyDescent="0.25">
      <c r="A50" s="37" t="s">
        <v>53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B51" s="1" t="s">
        <v>4</v>
      </c>
      <c r="C51" s="1" t="s">
        <v>3</v>
      </c>
      <c r="D51" s="1" t="s">
        <v>2</v>
      </c>
      <c r="E51" s="1" t="s">
        <v>1</v>
      </c>
      <c r="F51" s="1" t="s">
        <v>40</v>
      </c>
    </row>
    <row r="52" spans="1:16" x14ac:dyDescent="0.25">
      <c r="A52" s="1" t="s">
        <v>48</v>
      </c>
      <c r="B52" s="1">
        <v>1</v>
      </c>
      <c r="C52" s="1">
        <v>0</v>
      </c>
      <c r="D52" s="1">
        <v>1.5</v>
      </c>
      <c r="E52" s="1">
        <v>2</v>
      </c>
      <c r="F52" s="1">
        <v>210</v>
      </c>
    </row>
    <row r="53" spans="1:16" x14ac:dyDescent="0.25">
      <c r="A53" s="1" t="s">
        <v>47</v>
      </c>
      <c r="B53" s="1">
        <v>0</v>
      </c>
      <c r="C53" s="1">
        <v>0</v>
      </c>
      <c r="D53" s="1">
        <v>3</v>
      </c>
      <c r="E53" s="1">
        <v>1</v>
      </c>
      <c r="F53" s="1">
        <v>100</v>
      </c>
      <c r="G53" s="1" t="s">
        <v>52</v>
      </c>
    </row>
    <row r="54" spans="1:16" x14ac:dyDescent="0.25">
      <c r="A54" s="1" t="s">
        <v>46</v>
      </c>
      <c r="B54" s="1">
        <v>1.5</v>
      </c>
      <c r="C54" s="1">
        <v>2</v>
      </c>
      <c r="D54" s="1">
        <v>0</v>
      </c>
      <c r="E54" s="1">
        <v>1.5</v>
      </c>
      <c r="F54" s="1">
        <v>200</v>
      </c>
      <c r="G54" s="1" t="s">
        <v>51</v>
      </c>
    </row>
    <row r="55" spans="1:16" x14ac:dyDescent="0.25">
      <c r="A55" s="1" t="s">
        <v>31</v>
      </c>
      <c r="B55" s="1">
        <v>3</v>
      </c>
      <c r="C55" s="1">
        <v>1.5</v>
      </c>
      <c r="D55" s="1">
        <v>4</v>
      </c>
      <c r="E55" s="1">
        <v>3.5</v>
      </c>
    </row>
    <row r="58" spans="1:16" x14ac:dyDescent="0.25">
      <c r="B58" s="12" t="s">
        <v>24</v>
      </c>
      <c r="C58" s="12" t="s">
        <v>23</v>
      </c>
      <c r="D58" s="12" t="s">
        <v>22</v>
      </c>
      <c r="E58" s="12" t="s">
        <v>50</v>
      </c>
    </row>
    <row r="59" spans="1:16" x14ac:dyDescent="0.25">
      <c r="B59" s="31">
        <v>0</v>
      </c>
      <c r="C59" s="31">
        <v>99.999999999999986</v>
      </c>
      <c r="D59" s="31">
        <v>140</v>
      </c>
      <c r="E59" s="31">
        <v>0</v>
      </c>
    </row>
    <row r="61" spans="1:16" x14ac:dyDescent="0.25">
      <c r="B61" s="1" t="s">
        <v>49</v>
      </c>
    </row>
    <row r="62" spans="1:16" x14ac:dyDescent="0.25">
      <c r="A62" s="12" t="s">
        <v>48</v>
      </c>
      <c r="B62" s="39">
        <f>SUMPRODUCT(B52:E52,$B$59:$E$59)</f>
        <v>210</v>
      </c>
    </row>
    <row r="63" spans="1:16" x14ac:dyDescent="0.25">
      <c r="A63" s="12" t="s">
        <v>47</v>
      </c>
      <c r="B63" s="39">
        <f>SUMPRODUCT(B53:E53,$B$59:$E$59)</f>
        <v>420</v>
      </c>
    </row>
    <row r="64" spans="1:16" x14ac:dyDescent="0.25">
      <c r="A64" s="12" t="s">
        <v>46</v>
      </c>
      <c r="B64" s="39">
        <f>SUMPRODUCT(B54:E54,$B$59:$E$59)</f>
        <v>199.99999999999997</v>
      </c>
    </row>
    <row r="65" spans="1:16" x14ac:dyDescent="0.25">
      <c r="B65" s="1" t="s">
        <v>45</v>
      </c>
    </row>
    <row r="66" spans="1:16" x14ac:dyDescent="0.25">
      <c r="B66" s="38">
        <f>SUMPRODUCT(B55:E55,$B$59:$E$59)</f>
        <v>710</v>
      </c>
    </row>
    <row r="71" spans="1:16" x14ac:dyDescent="0.25">
      <c r="A71" s="37" t="s">
        <v>44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73" spans="1:16" x14ac:dyDescent="0.25">
      <c r="B73" s="36" t="s">
        <v>43</v>
      </c>
      <c r="C73" s="36" t="s">
        <v>42</v>
      </c>
      <c r="D73" s="36" t="s">
        <v>41</v>
      </c>
      <c r="E73" s="28" t="s">
        <v>40</v>
      </c>
    </row>
    <row r="74" spans="1:16" x14ac:dyDescent="0.25">
      <c r="A74" s="34" t="s">
        <v>37</v>
      </c>
      <c r="B74" s="35">
        <v>10</v>
      </c>
      <c r="C74" s="35">
        <v>8</v>
      </c>
      <c r="D74" s="35">
        <v>8</v>
      </c>
      <c r="E74" s="33">
        <v>80000000</v>
      </c>
    </row>
    <row r="75" spans="1:16" x14ac:dyDescent="0.25">
      <c r="A75" s="34" t="s">
        <v>36</v>
      </c>
      <c r="B75" s="9">
        <v>20</v>
      </c>
      <c r="C75" s="9">
        <v>30</v>
      </c>
      <c r="D75" s="9">
        <v>20</v>
      </c>
      <c r="E75" s="33">
        <v>600000</v>
      </c>
    </row>
    <row r="76" spans="1:16" x14ac:dyDescent="0.25">
      <c r="A76" s="34" t="s">
        <v>35</v>
      </c>
      <c r="B76" s="35">
        <v>10</v>
      </c>
      <c r="C76" s="35">
        <v>20</v>
      </c>
      <c r="D76" s="35">
        <v>30</v>
      </c>
      <c r="E76" s="33">
        <v>600000</v>
      </c>
    </row>
    <row r="77" spans="1:16" x14ac:dyDescent="0.25">
      <c r="A77" s="34" t="s">
        <v>34</v>
      </c>
      <c r="B77" s="9">
        <v>40</v>
      </c>
      <c r="C77" s="9">
        <v>60</v>
      </c>
      <c r="D77" s="9">
        <v>80</v>
      </c>
      <c r="E77" s="33">
        <v>1200000</v>
      </c>
    </row>
    <row r="78" spans="1:16" x14ac:dyDescent="0.25">
      <c r="A78" s="34" t="s">
        <v>33</v>
      </c>
      <c r="B78" s="35">
        <v>3</v>
      </c>
      <c r="C78" s="35">
        <v>3</v>
      </c>
      <c r="D78" s="35">
        <v>2</v>
      </c>
      <c r="E78" s="33">
        <v>300000</v>
      </c>
    </row>
    <row r="79" spans="1:16" x14ac:dyDescent="0.25">
      <c r="A79" s="34" t="s">
        <v>32</v>
      </c>
      <c r="B79" s="9">
        <v>2</v>
      </c>
      <c r="C79" s="9">
        <v>1</v>
      </c>
      <c r="D79" s="9">
        <v>4</v>
      </c>
      <c r="E79" s="33">
        <v>400000</v>
      </c>
    </row>
    <row r="80" spans="1:16" x14ac:dyDescent="0.25">
      <c r="A80" s="28" t="s">
        <v>39</v>
      </c>
      <c r="B80" s="32">
        <v>0.9</v>
      </c>
      <c r="C80" s="32">
        <v>2.2000000000000002</v>
      </c>
      <c r="D80" s="32">
        <v>1.2</v>
      </c>
    </row>
    <row r="83" spans="1:4" x14ac:dyDescent="0.25">
      <c r="B83" s="12" t="s">
        <v>24</v>
      </c>
      <c r="C83" s="12" t="s">
        <v>23</v>
      </c>
      <c r="D83" s="12" t="s">
        <v>22</v>
      </c>
    </row>
    <row r="84" spans="1:4" x14ac:dyDescent="0.25">
      <c r="B84" s="31">
        <v>0</v>
      </c>
      <c r="C84" s="31">
        <v>20000</v>
      </c>
      <c r="D84" s="31">
        <v>0</v>
      </c>
    </row>
    <row r="86" spans="1:4" x14ac:dyDescent="0.25">
      <c r="B86" s="1" t="s">
        <v>38</v>
      </c>
    </row>
    <row r="87" spans="1:4" x14ac:dyDescent="0.25">
      <c r="A87" s="12" t="s">
        <v>37</v>
      </c>
      <c r="B87" s="30">
        <f t="shared" ref="B87:B92" si="0">SUMPRODUCT(B74:D74,$B$84:$D$84)</f>
        <v>160000</v>
      </c>
    </row>
    <row r="88" spans="1:4" x14ac:dyDescent="0.25">
      <c r="A88" s="12" t="s">
        <v>36</v>
      </c>
      <c r="B88" s="30">
        <f t="shared" si="0"/>
        <v>600000</v>
      </c>
    </row>
    <row r="89" spans="1:4" x14ac:dyDescent="0.25">
      <c r="A89" s="12" t="s">
        <v>35</v>
      </c>
      <c r="B89" s="30">
        <f t="shared" si="0"/>
        <v>400000</v>
      </c>
    </row>
    <row r="90" spans="1:4" x14ac:dyDescent="0.25">
      <c r="A90" s="12" t="s">
        <v>34</v>
      </c>
      <c r="B90" s="30">
        <f t="shared" si="0"/>
        <v>1200000</v>
      </c>
    </row>
    <row r="91" spans="1:4" x14ac:dyDescent="0.25">
      <c r="A91" s="12" t="s">
        <v>33</v>
      </c>
      <c r="B91" s="30">
        <f t="shared" si="0"/>
        <v>60000</v>
      </c>
    </row>
    <row r="92" spans="1:4" x14ac:dyDescent="0.25">
      <c r="A92" s="12" t="s">
        <v>32</v>
      </c>
      <c r="B92" s="29">
        <f t="shared" si="0"/>
        <v>20000</v>
      </c>
    </row>
    <row r="93" spans="1:4" x14ac:dyDescent="0.25">
      <c r="B93" s="28" t="s">
        <v>31</v>
      </c>
    </row>
    <row r="94" spans="1:4" x14ac:dyDescent="0.25">
      <c r="B94" s="27">
        <f>SUMPRODUCT(B80:D80,$B$84:$D$84)</f>
        <v>44000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7303-1815-4DA2-B088-CED9DC3D8E07}">
  <dimension ref="A1:R112"/>
  <sheetViews>
    <sheetView topLeftCell="A111" workbookViewId="0">
      <selection activeCell="H105" activeCellId="1" sqref="B112 H105"/>
    </sheetView>
  </sheetViews>
  <sheetFormatPr defaultRowHeight="15" x14ac:dyDescent="0.25"/>
  <cols>
    <col min="1" max="1" width="9.140625" style="1"/>
    <col min="2" max="2" width="11.85546875" style="1" bestFit="1" customWidth="1"/>
    <col min="3" max="6" width="9.140625" style="1"/>
    <col min="7" max="7" width="12.140625" style="1" bestFit="1" customWidth="1"/>
    <col min="8" max="16384" width="9.140625" style="1"/>
  </cols>
  <sheetData>
    <row r="1" spans="1:17" x14ac:dyDescent="0.25">
      <c r="A1" s="46" t="s">
        <v>100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x14ac:dyDescent="0.25">
      <c r="B2" s="35" t="s">
        <v>36</v>
      </c>
      <c r="C2" s="35" t="s">
        <v>35</v>
      </c>
      <c r="D2" s="1" t="s">
        <v>83</v>
      </c>
      <c r="E2" s="1" t="s">
        <v>82</v>
      </c>
    </row>
    <row r="3" spans="1:17" x14ac:dyDescent="0.25">
      <c r="A3" s="81" t="s">
        <v>4</v>
      </c>
      <c r="B3" s="80">
        <v>6</v>
      </c>
      <c r="C3" s="52">
        <v>3</v>
      </c>
      <c r="D3" s="11">
        <v>120</v>
      </c>
      <c r="E3" s="38">
        <v>240</v>
      </c>
    </row>
    <row r="4" spans="1:17" x14ac:dyDescent="0.25">
      <c r="A4" s="79" t="s">
        <v>1</v>
      </c>
      <c r="B4" s="1">
        <v>1</v>
      </c>
      <c r="C4" s="4">
        <v>3</v>
      </c>
      <c r="D4" s="11">
        <v>60</v>
      </c>
    </row>
    <row r="5" spans="1:17" x14ac:dyDescent="0.25">
      <c r="A5" s="79" t="s">
        <v>2</v>
      </c>
      <c r="B5" s="1">
        <v>9</v>
      </c>
      <c r="C5" s="4">
        <v>1</v>
      </c>
      <c r="D5" s="11">
        <v>36</v>
      </c>
    </row>
    <row r="6" spans="1:17" x14ac:dyDescent="0.25">
      <c r="A6" s="79" t="s">
        <v>65</v>
      </c>
      <c r="B6" s="1">
        <v>6</v>
      </c>
      <c r="C6" s="5">
        <v>6</v>
      </c>
      <c r="D6" s="11">
        <v>180</v>
      </c>
    </row>
    <row r="7" spans="1:17" x14ac:dyDescent="0.25">
      <c r="A7" s="12" t="s">
        <v>81</v>
      </c>
      <c r="B7" s="12">
        <v>1.2</v>
      </c>
      <c r="C7" s="12">
        <v>1.8</v>
      </c>
    </row>
    <row r="9" spans="1:17" x14ac:dyDescent="0.25">
      <c r="B9" s="78" t="s">
        <v>24</v>
      </c>
      <c r="C9" s="78" t="s">
        <v>23</v>
      </c>
    </row>
    <row r="10" spans="1:17" x14ac:dyDescent="0.25">
      <c r="B10" s="9">
        <v>14.999999999999996</v>
      </c>
      <c r="C10" s="9">
        <v>15.000000000000002</v>
      </c>
    </row>
    <row r="11" spans="1:17" x14ac:dyDescent="0.25">
      <c r="B11" s="1" t="s">
        <v>99</v>
      </c>
    </row>
    <row r="12" spans="1:17" x14ac:dyDescent="0.25">
      <c r="A12" s="74" t="s">
        <v>4</v>
      </c>
      <c r="B12" s="52">
        <f>SUMPRODUCT(B3:C3,$B$10:$C$10)</f>
        <v>134.99999999999997</v>
      </c>
    </row>
    <row r="13" spans="1:17" x14ac:dyDescent="0.25">
      <c r="A13" s="73" t="s">
        <v>1</v>
      </c>
      <c r="B13" s="4">
        <f>SUMPRODUCT(B4:C4,$B$10:$C$10)</f>
        <v>60</v>
      </c>
    </row>
    <row r="14" spans="1:17" x14ac:dyDescent="0.25">
      <c r="A14" s="73" t="s">
        <v>2</v>
      </c>
      <c r="B14" s="4">
        <f>SUMPRODUCT(B5:C5,$B$10:$C$10)</f>
        <v>149.99999999999997</v>
      </c>
    </row>
    <row r="15" spans="1:17" x14ac:dyDescent="0.25">
      <c r="A15" s="72" t="s">
        <v>65</v>
      </c>
      <c r="B15" s="5">
        <f>SUMPRODUCT(B6:C6,$B$10:$C$10)</f>
        <v>180</v>
      </c>
    </row>
    <row r="16" spans="1:17" x14ac:dyDescent="0.25">
      <c r="A16" s="71" t="s">
        <v>76</v>
      </c>
      <c r="B16" s="77">
        <f>SUMPRODUCT(B7:C7,$B$10:$C$10)</f>
        <v>45</v>
      </c>
    </row>
    <row r="21" spans="1:17" x14ac:dyDescent="0.25">
      <c r="A21" s="46" t="s">
        <v>98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7" x14ac:dyDescent="0.25">
      <c r="B22" s="69" t="s">
        <v>9</v>
      </c>
      <c r="C22" s="68" t="s">
        <v>8</v>
      </c>
      <c r="D22" s="68" t="s">
        <v>7</v>
      </c>
      <c r="E22" s="67" t="s">
        <v>6</v>
      </c>
      <c r="F22" s="1" t="s">
        <v>83</v>
      </c>
      <c r="G22" s="1" t="s">
        <v>82</v>
      </c>
    </row>
    <row r="23" spans="1:17" x14ac:dyDescent="0.25">
      <c r="A23" s="66" t="s">
        <v>4</v>
      </c>
      <c r="B23" s="62">
        <v>50</v>
      </c>
      <c r="C23" s="1">
        <v>20</v>
      </c>
      <c r="D23" s="1">
        <v>30</v>
      </c>
      <c r="E23" s="61">
        <v>0</v>
      </c>
      <c r="F23" s="1">
        <v>1000</v>
      </c>
    </row>
    <row r="24" spans="1:17" x14ac:dyDescent="0.25">
      <c r="A24" s="64" t="s">
        <v>3</v>
      </c>
      <c r="B24" s="62">
        <v>20</v>
      </c>
      <c r="C24" s="1">
        <v>0</v>
      </c>
      <c r="D24" s="1">
        <v>20</v>
      </c>
      <c r="E24" s="61">
        <v>10</v>
      </c>
      <c r="F24" s="1">
        <v>800</v>
      </c>
    </row>
    <row r="25" spans="1:17" x14ac:dyDescent="0.25">
      <c r="A25" s="63" t="s">
        <v>2</v>
      </c>
      <c r="B25" s="62">
        <v>10</v>
      </c>
      <c r="C25" s="1">
        <v>30</v>
      </c>
      <c r="D25" s="1">
        <v>10</v>
      </c>
      <c r="E25" s="61">
        <v>20</v>
      </c>
      <c r="F25" s="1">
        <v>1150</v>
      </c>
      <c r="G25" s="1">
        <v>1700</v>
      </c>
    </row>
    <row r="26" spans="1:17" x14ac:dyDescent="0.25">
      <c r="A26" s="12" t="s">
        <v>81</v>
      </c>
      <c r="B26" s="58">
        <v>18</v>
      </c>
      <c r="C26" s="57">
        <v>22</v>
      </c>
      <c r="D26" s="57">
        <v>13</v>
      </c>
      <c r="E26" s="56">
        <v>15</v>
      </c>
    </row>
    <row r="30" spans="1:17" x14ac:dyDescent="0.25">
      <c r="B30" s="76" t="s">
        <v>24</v>
      </c>
      <c r="C30" s="76" t="s">
        <v>23</v>
      </c>
      <c r="D30" s="76" t="s">
        <v>22</v>
      </c>
      <c r="E30" s="76" t="s">
        <v>50</v>
      </c>
    </row>
    <row r="31" spans="1:17" x14ac:dyDescent="0.25">
      <c r="B31" s="35">
        <v>21</v>
      </c>
      <c r="C31" s="35">
        <v>20</v>
      </c>
      <c r="D31" s="35">
        <v>14</v>
      </c>
      <c r="E31" s="35">
        <v>10.000000000000002</v>
      </c>
    </row>
    <row r="32" spans="1:17" x14ac:dyDescent="0.25">
      <c r="A32" s="1" t="s">
        <v>97</v>
      </c>
      <c r="B32" s="75" t="s">
        <v>96</v>
      </c>
      <c r="C32" s="1" t="s">
        <v>95</v>
      </c>
      <c r="E32" s="1" t="s">
        <v>94</v>
      </c>
    </row>
    <row r="33" spans="1:17" x14ac:dyDescent="0.25">
      <c r="B33" s="1">
        <f>1.5*D31</f>
        <v>21</v>
      </c>
    </row>
    <row r="35" spans="1:17" x14ac:dyDescent="0.25">
      <c r="B35" s="1" t="s">
        <v>93</v>
      </c>
    </row>
    <row r="36" spans="1:17" x14ac:dyDescent="0.25">
      <c r="A36" s="74" t="s">
        <v>4</v>
      </c>
      <c r="B36" s="52">
        <f>SUMPRODUCT(B23:E23,$B$31:$E$31)</f>
        <v>1870</v>
      </c>
    </row>
    <row r="37" spans="1:17" x14ac:dyDescent="0.25">
      <c r="A37" s="73" t="s">
        <v>3</v>
      </c>
      <c r="B37" s="4">
        <f>SUMPRODUCT(B24:E24,$B$31:$E$31)</f>
        <v>800</v>
      </c>
    </row>
    <row r="38" spans="1:17" x14ac:dyDescent="0.25">
      <c r="A38" s="72" t="s">
        <v>2</v>
      </c>
      <c r="B38" s="5">
        <f>SUMPRODUCT(B25:E25,$B$31:$E$31)</f>
        <v>1150</v>
      </c>
    </row>
    <row r="39" spans="1:17" x14ac:dyDescent="0.25">
      <c r="A39" s="71" t="s">
        <v>76</v>
      </c>
      <c r="B39" s="70">
        <f>SUMPRODUCT(B26:E26,$B$31:$E$31)</f>
        <v>1150</v>
      </c>
    </row>
    <row r="42" spans="1:17" x14ac:dyDescent="0.25">
      <c r="A42" s="46" t="s">
        <v>92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</row>
    <row r="43" spans="1:17" x14ac:dyDescent="0.25">
      <c r="B43" s="69" t="s">
        <v>9</v>
      </c>
      <c r="C43" s="68" t="s">
        <v>8</v>
      </c>
      <c r="D43" s="67" t="s">
        <v>7</v>
      </c>
      <c r="E43" s="1" t="s">
        <v>83</v>
      </c>
      <c r="F43" s="1" t="s">
        <v>82</v>
      </c>
    </row>
    <row r="44" spans="1:17" x14ac:dyDescent="0.25">
      <c r="A44" s="66" t="s">
        <v>2</v>
      </c>
      <c r="B44" s="62">
        <v>28</v>
      </c>
      <c r="C44" s="1">
        <v>14</v>
      </c>
      <c r="D44" s="61">
        <v>10</v>
      </c>
      <c r="F44" s="65">
        <f>14%*G48</f>
        <v>420.00000000000006</v>
      </c>
    </row>
    <row r="45" spans="1:17" x14ac:dyDescent="0.25">
      <c r="A45" s="64" t="s">
        <v>87</v>
      </c>
      <c r="B45" s="62">
        <v>10</v>
      </c>
      <c r="C45" s="1">
        <v>12</v>
      </c>
      <c r="D45" s="61">
        <v>6</v>
      </c>
      <c r="F45" s="65">
        <f>8%*G48</f>
        <v>240</v>
      </c>
    </row>
    <row r="46" spans="1:17" ht="15.75" thickBot="1" x14ac:dyDescent="0.3">
      <c r="A46" s="64" t="s">
        <v>86</v>
      </c>
      <c r="B46" s="62">
        <v>30</v>
      </c>
      <c r="C46" s="1">
        <v>20</v>
      </c>
      <c r="D46" s="61">
        <v>30</v>
      </c>
      <c r="E46" s="60">
        <f>25%*G48</f>
        <v>750</v>
      </c>
    </row>
    <row r="47" spans="1:17" ht="15.75" thickBot="1" x14ac:dyDescent="0.3">
      <c r="A47" s="63" t="s">
        <v>85</v>
      </c>
      <c r="B47" s="62">
        <v>10</v>
      </c>
      <c r="C47" s="1">
        <v>10</v>
      </c>
      <c r="D47" s="61">
        <v>15</v>
      </c>
      <c r="E47" s="60">
        <f>12%*G48</f>
        <v>360</v>
      </c>
      <c r="G47" s="59" t="s">
        <v>91</v>
      </c>
    </row>
    <row r="48" spans="1:17" ht="15.75" thickBot="1" x14ac:dyDescent="0.3">
      <c r="A48" s="12" t="s">
        <v>81</v>
      </c>
      <c r="B48" s="58">
        <v>100</v>
      </c>
      <c r="C48" s="57">
        <v>50</v>
      </c>
      <c r="D48" s="56">
        <v>200</v>
      </c>
      <c r="G48" s="55">
        <v>3000</v>
      </c>
    </row>
    <row r="51" spans="1:18" x14ac:dyDescent="0.25">
      <c r="B51" s="31" t="s">
        <v>79</v>
      </c>
      <c r="C51" s="31" t="s">
        <v>78</v>
      </c>
      <c r="D51" s="31" t="s">
        <v>90</v>
      </c>
      <c r="E51" s="28" t="s">
        <v>89</v>
      </c>
    </row>
    <row r="52" spans="1:18" x14ac:dyDescent="0.25">
      <c r="B52" s="54">
        <v>0</v>
      </c>
      <c r="C52" s="54">
        <v>999.99999999999955</v>
      </c>
      <c r="D52" s="54">
        <v>2000.0000000000005</v>
      </c>
      <c r="E52" s="1">
        <f>SUM(B52:D52)</f>
        <v>3000</v>
      </c>
    </row>
    <row r="54" spans="1:18" x14ac:dyDescent="0.25">
      <c r="B54" s="1" t="s">
        <v>88</v>
      </c>
    </row>
    <row r="55" spans="1:18" x14ac:dyDescent="0.25">
      <c r="A55" s="53" t="s">
        <v>2</v>
      </c>
      <c r="B55" s="52">
        <f>SUMPRODUCT(B44:D44,$B$52:$D$52)/100</f>
        <v>340</v>
      </c>
    </row>
    <row r="56" spans="1:18" x14ac:dyDescent="0.25">
      <c r="A56" s="51" t="s">
        <v>87</v>
      </c>
      <c r="B56" s="4">
        <f>SUMPRODUCT(B45:D45,$B$52:$D$52)/100</f>
        <v>240</v>
      </c>
    </row>
    <row r="57" spans="1:18" x14ac:dyDescent="0.25">
      <c r="A57" s="51" t="s">
        <v>86</v>
      </c>
      <c r="B57" s="4">
        <f>SUMPRODUCT(B46:D46,$B$52:$D$52)/100</f>
        <v>800</v>
      </c>
    </row>
    <row r="58" spans="1:18" x14ac:dyDescent="0.25">
      <c r="A58" s="50" t="s">
        <v>85</v>
      </c>
      <c r="B58" s="5">
        <f>SUMPRODUCT(B47:D47,$B$52:$D$52)/100</f>
        <v>400</v>
      </c>
    </row>
    <row r="59" spans="1:18" x14ac:dyDescent="0.25">
      <c r="A59" s="49" t="s">
        <v>76</v>
      </c>
      <c r="B59" s="48">
        <f>SUMPRODUCT(B48:D48,$B$52:$D$52)</f>
        <v>450000.00000000012</v>
      </c>
    </row>
    <row r="62" spans="1:18" x14ac:dyDescent="0.25">
      <c r="A62" s="47" t="s">
        <v>84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</row>
    <row r="63" spans="1:18" x14ac:dyDescent="0.25">
      <c r="B63" s="1" t="s">
        <v>36</v>
      </c>
      <c r="C63" s="1" t="s">
        <v>35</v>
      </c>
      <c r="D63" s="1" t="s">
        <v>83</v>
      </c>
      <c r="E63" s="1" t="s">
        <v>82</v>
      </c>
    </row>
    <row r="64" spans="1:18" x14ac:dyDescent="0.25">
      <c r="A64" s="1" t="s">
        <v>43</v>
      </c>
      <c r="B64" s="1">
        <v>2</v>
      </c>
      <c r="C64" s="1">
        <v>7</v>
      </c>
      <c r="D64" s="1">
        <v>28</v>
      </c>
    </row>
    <row r="65" spans="1:7" x14ac:dyDescent="0.25">
      <c r="A65" s="1" t="s">
        <v>42</v>
      </c>
      <c r="B65" s="1">
        <v>10</v>
      </c>
      <c r="C65" s="1">
        <v>2.5</v>
      </c>
      <c r="D65" s="1">
        <v>50</v>
      </c>
    </row>
    <row r="66" spans="1:7" x14ac:dyDescent="0.25">
      <c r="A66" s="1" t="s">
        <v>41</v>
      </c>
      <c r="B66" s="1">
        <v>5</v>
      </c>
      <c r="C66" s="1">
        <v>4</v>
      </c>
      <c r="E66" s="1">
        <v>60</v>
      </c>
    </row>
    <row r="67" spans="1:7" x14ac:dyDescent="0.25">
      <c r="A67" s="1" t="s">
        <v>81</v>
      </c>
      <c r="B67" s="1">
        <v>3</v>
      </c>
      <c r="C67" s="1">
        <v>9</v>
      </c>
    </row>
    <row r="68" spans="1:7" x14ac:dyDescent="0.25">
      <c r="A68" s="1" t="s">
        <v>80</v>
      </c>
      <c r="F68" s="1" t="s">
        <v>80</v>
      </c>
    </row>
    <row r="69" spans="1:7" x14ac:dyDescent="0.25">
      <c r="B69" s="1" t="s">
        <v>79</v>
      </c>
      <c r="C69" s="1" t="s">
        <v>78</v>
      </c>
      <c r="F69" s="1" t="s">
        <v>79</v>
      </c>
      <c r="G69" s="1" t="s">
        <v>78</v>
      </c>
    </row>
    <row r="70" spans="1:7" x14ac:dyDescent="0.25">
      <c r="B70" s="2">
        <v>4</v>
      </c>
      <c r="C70" s="2">
        <v>3.9999999999999996</v>
      </c>
      <c r="F70" s="2">
        <v>4.3076923076923075</v>
      </c>
      <c r="G70" s="2">
        <v>2.7692307692307687</v>
      </c>
    </row>
    <row r="73" spans="1:7" x14ac:dyDescent="0.25">
      <c r="B73" s="1" t="s">
        <v>77</v>
      </c>
      <c r="G73" s="1" t="s">
        <v>77</v>
      </c>
    </row>
    <row r="74" spans="1:7" x14ac:dyDescent="0.25">
      <c r="A74" s="1" t="s">
        <v>43</v>
      </c>
      <c r="B74" s="1">
        <f>SUMPRODUCT(B64:C64,$B$70:$C$70)</f>
        <v>36</v>
      </c>
      <c r="F74" s="1" t="s">
        <v>43</v>
      </c>
      <c r="G74" s="1">
        <f>SUMPRODUCT(B64:C64,$F$70:$G$70)</f>
        <v>27.999999999999993</v>
      </c>
    </row>
    <row r="75" spans="1:7" x14ac:dyDescent="0.25">
      <c r="A75" s="1" t="s">
        <v>42</v>
      </c>
      <c r="B75" s="1">
        <f>SUMPRODUCT(B65:C65,$B$70:$C$70)</f>
        <v>50</v>
      </c>
      <c r="F75" s="1" t="s">
        <v>42</v>
      </c>
      <c r="G75" s="1">
        <f>SUMPRODUCT(B65:C65,$F$70:$G$70)</f>
        <v>49.999999999999993</v>
      </c>
    </row>
    <row r="76" spans="1:7" x14ac:dyDescent="0.25">
      <c r="A76" s="1" t="s">
        <v>41</v>
      </c>
      <c r="B76" s="1">
        <f>SUMPRODUCT(B66:C66,$B$70:$C$70)</f>
        <v>36</v>
      </c>
      <c r="F76" s="1" t="s">
        <v>41</v>
      </c>
      <c r="G76" s="1">
        <f>SUMPRODUCT(B66:C66,$F$70:$G$70)</f>
        <v>32.615384615384613</v>
      </c>
    </row>
    <row r="77" spans="1:7" x14ac:dyDescent="0.25">
      <c r="A77" s="1" t="s">
        <v>76</v>
      </c>
      <c r="B77" s="1">
        <f>SUMPRODUCT(B67:C67,$B$70:$C$70)</f>
        <v>47.999999999999993</v>
      </c>
      <c r="F77" s="1" t="s">
        <v>76</v>
      </c>
      <c r="G77" s="1">
        <f>SUMPRODUCT(B67:C67,$F$70:$G$70)</f>
        <v>37.84615384615384</v>
      </c>
    </row>
    <row r="83" spans="1:10" x14ac:dyDescent="0.25">
      <c r="A83" s="1" t="s">
        <v>75</v>
      </c>
    </row>
    <row r="84" spans="1:10" x14ac:dyDescent="0.25">
      <c r="B84" s="1" t="s">
        <v>36</v>
      </c>
      <c r="C84" s="1" t="s">
        <v>35</v>
      </c>
      <c r="D84" s="1" t="s">
        <v>34</v>
      </c>
      <c r="E84" s="1" t="s">
        <v>66</v>
      </c>
      <c r="F84" s="1" t="s">
        <v>64</v>
      </c>
    </row>
    <row r="85" spans="1:10" x14ac:dyDescent="0.25">
      <c r="A85" s="1" t="s">
        <v>33</v>
      </c>
      <c r="B85" s="1">
        <v>50</v>
      </c>
      <c r="C85" s="1">
        <v>40</v>
      </c>
      <c r="D85" s="1">
        <v>50</v>
      </c>
      <c r="E85" s="1">
        <v>20</v>
      </c>
      <c r="F85" s="1">
        <v>70</v>
      </c>
      <c r="J85" s="28" t="s">
        <v>74</v>
      </c>
    </row>
    <row r="86" spans="1:10" x14ac:dyDescent="0.25">
      <c r="A86" s="1" t="s">
        <v>32</v>
      </c>
      <c r="B86" s="1">
        <v>40</v>
      </c>
      <c r="C86" s="1">
        <v>80</v>
      </c>
      <c r="D86" s="1">
        <v>70</v>
      </c>
      <c r="E86" s="1">
        <v>30</v>
      </c>
      <c r="F86" s="1">
        <v>50</v>
      </c>
      <c r="J86" s="1" t="s">
        <v>73</v>
      </c>
    </row>
    <row r="87" spans="1:10" x14ac:dyDescent="0.25">
      <c r="A87" s="1" t="s">
        <v>63</v>
      </c>
      <c r="B87" s="1">
        <v>60</v>
      </c>
      <c r="C87" s="1">
        <v>40</v>
      </c>
      <c r="D87" s="1">
        <v>70</v>
      </c>
      <c r="E87" s="1">
        <v>80</v>
      </c>
      <c r="F87" s="1">
        <v>80</v>
      </c>
      <c r="J87" s="1" t="s">
        <v>72</v>
      </c>
    </row>
    <row r="88" spans="1:10" x14ac:dyDescent="0.25">
      <c r="A88" s="1" t="s">
        <v>62</v>
      </c>
      <c r="B88" s="1">
        <v>40</v>
      </c>
      <c r="C88" s="1">
        <v>60</v>
      </c>
      <c r="D88" s="1">
        <v>50</v>
      </c>
      <c r="E88" s="1">
        <v>50</v>
      </c>
      <c r="F88" s="1">
        <f>SUM(B88:E88)</f>
        <v>200</v>
      </c>
      <c r="J88" s="1" t="s">
        <v>71</v>
      </c>
    </row>
    <row r="89" spans="1:10" x14ac:dyDescent="0.25">
      <c r="J89" s="1" t="s">
        <v>70</v>
      </c>
    </row>
    <row r="90" spans="1:10" x14ac:dyDescent="0.25">
      <c r="J90" s="1" t="s">
        <v>69</v>
      </c>
    </row>
    <row r="91" spans="1:10" x14ac:dyDescent="0.25">
      <c r="B91" s="45">
        <v>0</v>
      </c>
      <c r="C91" s="45">
        <v>0</v>
      </c>
      <c r="D91" s="45">
        <v>30</v>
      </c>
      <c r="E91" s="45">
        <v>40</v>
      </c>
      <c r="F91" s="1">
        <f>SUM(B91:E91)</f>
        <v>70</v>
      </c>
      <c r="J91" s="1" t="s">
        <v>68</v>
      </c>
    </row>
    <row r="92" spans="1:10" x14ac:dyDescent="0.25">
      <c r="B92" s="45">
        <v>40</v>
      </c>
      <c r="C92" s="45">
        <v>0</v>
      </c>
      <c r="D92" s="45">
        <v>0</v>
      </c>
      <c r="E92" s="45">
        <v>10</v>
      </c>
      <c r="F92" s="1">
        <f>SUM(B92:E92)</f>
        <v>50</v>
      </c>
    </row>
    <row r="93" spans="1:10" x14ac:dyDescent="0.25">
      <c r="B93" s="45">
        <v>0</v>
      </c>
      <c r="C93" s="45">
        <v>60</v>
      </c>
      <c r="D93" s="45">
        <v>20</v>
      </c>
      <c r="E93" s="45">
        <v>0</v>
      </c>
      <c r="F93" s="1">
        <f>SUM(B93:E93)</f>
        <v>80</v>
      </c>
    </row>
    <row r="94" spans="1:10" x14ac:dyDescent="0.25">
      <c r="B94" s="1">
        <f>SUM(B91:B93)</f>
        <v>40</v>
      </c>
      <c r="C94" s="1">
        <f>SUM(C91:C93)</f>
        <v>60</v>
      </c>
      <c r="D94" s="1">
        <f>SUM(D91:D93)</f>
        <v>50</v>
      </c>
      <c r="E94" s="1">
        <f>SUM(E91:E93)</f>
        <v>50</v>
      </c>
    </row>
    <row r="96" spans="1:10" x14ac:dyDescent="0.25">
      <c r="A96" s="1" t="s">
        <v>56</v>
      </c>
      <c r="B96" s="1">
        <f>SUMPRODUCT(B91:E93,B85:E87)</f>
        <v>8000</v>
      </c>
    </row>
    <row r="99" spans="1:7" x14ac:dyDescent="0.25">
      <c r="A99" s="1" t="s">
        <v>67</v>
      </c>
    </row>
    <row r="100" spans="1:7" x14ac:dyDescent="0.25">
      <c r="B100" s="1" t="s">
        <v>36</v>
      </c>
      <c r="C100" s="1" t="s">
        <v>35</v>
      </c>
      <c r="D100" s="1" t="s">
        <v>34</v>
      </c>
      <c r="E100" s="1" t="s">
        <v>66</v>
      </c>
      <c r="F100" s="1" t="s">
        <v>65</v>
      </c>
      <c r="G100" s="1" t="s">
        <v>64</v>
      </c>
    </row>
    <row r="101" spans="1:7" x14ac:dyDescent="0.25">
      <c r="A101" s="1" t="s">
        <v>33</v>
      </c>
      <c r="B101" s="1">
        <v>50</v>
      </c>
      <c r="C101" s="1">
        <v>40</v>
      </c>
      <c r="D101" s="1">
        <v>50</v>
      </c>
      <c r="E101" s="1">
        <v>20</v>
      </c>
      <c r="F101" s="1">
        <v>5</v>
      </c>
      <c r="G101" s="1">
        <v>100</v>
      </c>
    </row>
    <row r="102" spans="1:7" x14ac:dyDescent="0.25">
      <c r="A102" s="1" t="s">
        <v>32</v>
      </c>
      <c r="B102" s="1">
        <v>40</v>
      </c>
      <c r="C102" s="1">
        <v>80</v>
      </c>
      <c r="D102" s="1">
        <v>70</v>
      </c>
      <c r="E102" s="1">
        <v>30</v>
      </c>
      <c r="F102" s="1">
        <v>5</v>
      </c>
      <c r="G102" s="1">
        <v>50</v>
      </c>
    </row>
    <row r="103" spans="1:7" x14ac:dyDescent="0.25">
      <c r="A103" s="1" t="s">
        <v>63</v>
      </c>
      <c r="B103" s="1">
        <v>60</v>
      </c>
      <c r="C103" s="1">
        <v>40</v>
      </c>
      <c r="D103" s="1">
        <v>70</v>
      </c>
      <c r="E103" s="1">
        <v>80</v>
      </c>
      <c r="F103" s="1">
        <v>6</v>
      </c>
      <c r="G103" s="1">
        <v>80</v>
      </c>
    </row>
    <row r="104" spans="1:7" x14ac:dyDescent="0.25">
      <c r="A104" s="1" t="s">
        <v>62</v>
      </c>
      <c r="B104" s="1">
        <v>40</v>
      </c>
      <c r="C104" s="1">
        <v>60</v>
      </c>
      <c r="D104" s="1">
        <v>50</v>
      </c>
      <c r="E104" s="1">
        <v>50</v>
      </c>
      <c r="F104" s="1">
        <v>30</v>
      </c>
      <c r="G104" s="1">
        <f>SUM(B104:F104)</f>
        <v>230</v>
      </c>
    </row>
    <row r="107" spans="1:7" x14ac:dyDescent="0.25">
      <c r="B107" s="45">
        <v>0</v>
      </c>
      <c r="C107" s="45">
        <v>0</v>
      </c>
      <c r="D107" s="45">
        <v>50</v>
      </c>
      <c r="E107" s="45">
        <v>50</v>
      </c>
      <c r="F107" s="45">
        <v>0</v>
      </c>
      <c r="G107" s="1">
        <f>SUM(B107:F107)</f>
        <v>100</v>
      </c>
    </row>
    <row r="108" spans="1:7" x14ac:dyDescent="0.25">
      <c r="B108" s="45">
        <v>40</v>
      </c>
      <c r="C108" s="45">
        <v>0</v>
      </c>
      <c r="D108" s="45">
        <v>0</v>
      </c>
      <c r="E108" s="45">
        <v>0</v>
      </c>
      <c r="F108" s="45">
        <v>10</v>
      </c>
      <c r="G108" s="1">
        <f>SUM(B108:F108)</f>
        <v>50</v>
      </c>
    </row>
    <row r="109" spans="1:7" x14ac:dyDescent="0.25">
      <c r="B109" s="45">
        <v>0</v>
      </c>
      <c r="C109" s="45">
        <v>60</v>
      </c>
      <c r="D109" s="45">
        <v>0</v>
      </c>
      <c r="E109" s="45">
        <v>0</v>
      </c>
      <c r="F109" s="45">
        <v>20</v>
      </c>
      <c r="G109" s="1">
        <f>SUM(B109:F109)</f>
        <v>80</v>
      </c>
    </row>
    <row r="110" spans="1:7" x14ac:dyDescent="0.25">
      <c r="B110" s="1">
        <f>SUM(B107:B109)</f>
        <v>40</v>
      </c>
      <c r="C110" s="1">
        <f>SUM(C107:C109)</f>
        <v>60</v>
      </c>
      <c r="D110" s="1">
        <f>SUM(D107:D109)</f>
        <v>50</v>
      </c>
      <c r="E110" s="1">
        <f>SUM(E107:E109)</f>
        <v>50</v>
      </c>
      <c r="F110" s="1">
        <f>SUM(F107:F109)</f>
        <v>30</v>
      </c>
    </row>
    <row r="112" spans="1:7" x14ac:dyDescent="0.25">
      <c r="A112" s="1" t="s">
        <v>56</v>
      </c>
      <c r="B112" s="1">
        <f>SUMPRODUCT(B107:F109,B101:F103)</f>
        <v>7670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4F46-C8C6-429F-9E61-0EABEEDDDEEA}">
  <dimension ref="A1:U121"/>
  <sheetViews>
    <sheetView tabSelected="1" topLeftCell="A102" zoomScaleNormal="100" workbookViewId="0">
      <selection activeCell="B121" sqref="B121"/>
    </sheetView>
  </sheetViews>
  <sheetFormatPr defaultRowHeight="15" x14ac:dyDescent="0.25"/>
  <cols>
    <col min="1" max="16384" width="9.140625" style="1"/>
  </cols>
  <sheetData>
    <row r="1" spans="1:20" x14ac:dyDescent="0.25">
      <c r="A1" s="37" t="s">
        <v>149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x14ac:dyDescent="0.25">
      <c r="B2" s="35" t="s">
        <v>9</v>
      </c>
      <c r="C2" s="35" t="s">
        <v>8</v>
      </c>
      <c r="D2" s="35" t="s">
        <v>7</v>
      </c>
      <c r="E2" s="35" t="s">
        <v>6</v>
      </c>
      <c r="F2" s="35" t="s">
        <v>148</v>
      </c>
      <c r="G2" s="35" t="s">
        <v>147</v>
      </c>
      <c r="H2" s="35" t="s">
        <v>146</v>
      </c>
    </row>
    <row r="3" spans="1:20" x14ac:dyDescent="0.25">
      <c r="A3" s="9" t="s">
        <v>4</v>
      </c>
      <c r="B3" s="12">
        <v>2</v>
      </c>
      <c r="C3" s="12">
        <v>1</v>
      </c>
      <c r="D3" s="12">
        <v>1</v>
      </c>
      <c r="E3" s="12">
        <v>0</v>
      </c>
      <c r="F3" s="12">
        <v>0</v>
      </c>
      <c r="G3" s="12">
        <v>0</v>
      </c>
      <c r="H3" s="12">
        <v>0</v>
      </c>
    </row>
    <row r="4" spans="1:20" x14ac:dyDescent="0.25">
      <c r="A4" s="9" t="s">
        <v>3</v>
      </c>
      <c r="B4" s="12">
        <v>0</v>
      </c>
      <c r="C4" s="12">
        <v>1</v>
      </c>
      <c r="D4" s="12">
        <v>0</v>
      </c>
      <c r="E4" s="12">
        <v>3</v>
      </c>
      <c r="F4" s="12">
        <v>2</v>
      </c>
      <c r="G4" s="12">
        <v>1</v>
      </c>
      <c r="H4" s="12">
        <v>0</v>
      </c>
    </row>
    <row r="5" spans="1:20" x14ac:dyDescent="0.25">
      <c r="A5" s="9" t="s">
        <v>2</v>
      </c>
      <c r="B5" s="12">
        <v>0</v>
      </c>
      <c r="C5" s="12">
        <v>1</v>
      </c>
      <c r="D5" s="12">
        <v>3</v>
      </c>
      <c r="E5" s="12">
        <v>0</v>
      </c>
      <c r="F5" s="12">
        <v>2</v>
      </c>
      <c r="G5" s="12">
        <v>4</v>
      </c>
      <c r="H5" s="12">
        <v>6</v>
      </c>
    </row>
    <row r="6" spans="1:20" x14ac:dyDescent="0.25">
      <c r="A6" s="36" t="s">
        <v>105</v>
      </c>
      <c r="B6" s="12">
        <v>0</v>
      </c>
      <c r="C6" s="12">
        <v>0.5</v>
      </c>
      <c r="D6" s="12">
        <v>0.5</v>
      </c>
      <c r="E6" s="12">
        <v>0.1</v>
      </c>
      <c r="F6" s="12">
        <v>0.1</v>
      </c>
      <c r="G6" s="12">
        <v>0.1</v>
      </c>
      <c r="H6" s="12">
        <v>0.1</v>
      </c>
    </row>
    <row r="9" spans="1:20" x14ac:dyDescent="0.25">
      <c r="B9" s="12" t="s">
        <v>79</v>
      </c>
      <c r="C9" s="12" t="s">
        <v>78</v>
      </c>
      <c r="D9" s="12" t="s">
        <v>90</v>
      </c>
      <c r="E9" s="12" t="s">
        <v>145</v>
      </c>
      <c r="F9" s="12" t="s">
        <v>144</v>
      </c>
      <c r="G9" s="12" t="s">
        <v>143</v>
      </c>
      <c r="H9" s="12" t="s">
        <v>142</v>
      </c>
    </row>
    <row r="10" spans="1:20" x14ac:dyDescent="0.25">
      <c r="B10" s="90">
        <v>600</v>
      </c>
      <c r="C10" s="90">
        <v>0</v>
      </c>
      <c r="D10" s="90">
        <v>0</v>
      </c>
      <c r="E10" s="90">
        <v>687.61141249748846</v>
      </c>
      <c r="F10" s="90">
        <v>523.72706449668476</v>
      </c>
      <c r="G10" s="90">
        <v>489.71163351416516</v>
      </c>
      <c r="H10" s="90">
        <v>498.94988949166168</v>
      </c>
    </row>
    <row r="12" spans="1:20" x14ac:dyDescent="0.25">
      <c r="B12" s="1" t="s">
        <v>141</v>
      </c>
    </row>
    <row r="13" spans="1:20" x14ac:dyDescent="0.25">
      <c r="A13" s="9" t="s">
        <v>4</v>
      </c>
      <c r="B13" s="86">
        <f>SUMPRODUCT(B3:H3,$B$10:$H$10)</f>
        <v>1200</v>
      </c>
      <c r="C13" s="1">
        <f>H13</f>
        <v>1200</v>
      </c>
      <c r="H13" s="1">
        <v>1200</v>
      </c>
    </row>
    <row r="14" spans="1:20" x14ac:dyDescent="0.25">
      <c r="A14" s="9" t="s">
        <v>3</v>
      </c>
      <c r="B14" s="86">
        <f>SUMPRODUCT(B4:H4,$B$10:$H$10)</f>
        <v>3600</v>
      </c>
      <c r="C14" s="1">
        <f>H13*3</f>
        <v>3600</v>
      </c>
    </row>
    <row r="15" spans="1:20" ht="15.75" thickBot="1" x14ac:dyDescent="0.3">
      <c r="A15" s="9" t="s">
        <v>2</v>
      </c>
      <c r="B15" s="84">
        <f>SUMPRODUCT(B5:H5,$B$10:$H$10)</f>
        <v>6000</v>
      </c>
      <c r="C15" s="1">
        <f>H13*5</f>
        <v>6000</v>
      </c>
    </row>
    <row r="16" spans="1:20" x14ac:dyDescent="0.25">
      <c r="A16" s="97" t="s">
        <v>105</v>
      </c>
      <c r="B16" s="96">
        <f>SUMPRODUCT(B6:H6,$B$10:$H$10)</f>
        <v>220</v>
      </c>
      <c r="C16" s="1" t="s">
        <v>140</v>
      </c>
    </row>
    <row r="21" spans="1:20" x14ac:dyDescent="0.25">
      <c r="A21" s="37" t="s">
        <v>208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31" spans="1:20" x14ac:dyDescent="0.25">
      <c r="B31" s="35" t="s">
        <v>4</v>
      </c>
      <c r="C31" s="35" t="s">
        <v>3</v>
      </c>
      <c r="D31" s="35" t="s">
        <v>2</v>
      </c>
      <c r="E31" s="35" t="s">
        <v>1</v>
      </c>
      <c r="F31" s="35" t="s">
        <v>139</v>
      </c>
      <c r="G31" s="35" t="s">
        <v>65</v>
      </c>
      <c r="H31" s="35" t="s">
        <v>138</v>
      </c>
      <c r="I31" s="35" t="s">
        <v>137</v>
      </c>
      <c r="J31" s="1" t="s">
        <v>136</v>
      </c>
    </row>
    <row r="32" spans="1:20" x14ac:dyDescent="0.25">
      <c r="A32" s="9">
        <v>1.2</v>
      </c>
      <c r="B32" s="12">
        <v>4</v>
      </c>
      <c r="C32" s="12">
        <v>3</v>
      </c>
      <c r="D32" s="12">
        <v>3</v>
      </c>
      <c r="E32" s="12">
        <v>0</v>
      </c>
      <c r="F32" s="12">
        <v>1</v>
      </c>
      <c r="G32" s="12">
        <v>2</v>
      </c>
      <c r="H32" s="12">
        <v>0</v>
      </c>
      <c r="I32" s="12">
        <v>0</v>
      </c>
      <c r="J32" s="1">
        <v>200</v>
      </c>
    </row>
    <row r="33" spans="1:20" x14ac:dyDescent="0.25">
      <c r="A33" s="9">
        <v>1.6</v>
      </c>
      <c r="B33" s="12">
        <v>0</v>
      </c>
      <c r="C33" s="12">
        <v>1</v>
      </c>
      <c r="D33" s="12">
        <v>0</v>
      </c>
      <c r="E33" s="12">
        <v>1</v>
      </c>
      <c r="F33" s="12">
        <v>0</v>
      </c>
      <c r="G33" s="12">
        <v>2</v>
      </c>
      <c r="H33" s="12">
        <v>3</v>
      </c>
      <c r="I33" s="12">
        <v>2</v>
      </c>
      <c r="J33" s="1">
        <v>300</v>
      </c>
    </row>
    <row r="34" spans="1:20" x14ac:dyDescent="0.25">
      <c r="A34" s="9">
        <v>1.9</v>
      </c>
      <c r="B34" s="12">
        <v>0</v>
      </c>
      <c r="C34" s="12">
        <v>0</v>
      </c>
      <c r="D34" s="12">
        <v>1</v>
      </c>
      <c r="E34" s="12">
        <v>2</v>
      </c>
      <c r="F34" s="12">
        <v>2</v>
      </c>
      <c r="G34" s="12">
        <v>0</v>
      </c>
      <c r="H34" s="12">
        <v>0</v>
      </c>
      <c r="I34" s="12">
        <v>1</v>
      </c>
      <c r="J34" s="1">
        <v>100</v>
      </c>
    </row>
    <row r="35" spans="1:20" x14ac:dyDescent="0.25">
      <c r="A35" s="36" t="s">
        <v>135</v>
      </c>
      <c r="B35" s="12">
        <f t="shared" ref="B35:I35" si="0">5.6-SUMPRODUCT($A$32:$A$34,B32:B34)</f>
        <v>0.79999999999999982</v>
      </c>
      <c r="C35" s="12">
        <f t="shared" si="0"/>
        <v>0.40000000000000036</v>
      </c>
      <c r="D35" s="12">
        <f t="shared" si="0"/>
        <v>9.9999999999999645E-2</v>
      </c>
      <c r="E35" s="12">
        <f t="shared" si="0"/>
        <v>0.19999999999999929</v>
      </c>
      <c r="F35" s="12">
        <f t="shared" si="0"/>
        <v>0.59999999999999964</v>
      </c>
      <c r="G35" s="12">
        <f t="shared" si="0"/>
        <v>0</v>
      </c>
      <c r="H35" s="12">
        <f t="shared" si="0"/>
        <v>0.79999999999999893</v>
      </c>
      <c r="I35" s="12">
        <f t="shared" si="0"/>
        <v>0.5</v>
      </c>
    </row>
    <row r="38" spans="1:20" x14ac:dyDescent="0.25">
      <c r="A38" s="1" t="s">
        <v>4</v>
      </c>
      <c r="B38" s="44">
        <v>0</v>
      </c>
      <c r="C38" s="44">
        <v>0</v>
      </c>
      <c r="D38" s="44">
        <v>0</v>
      </c>
      <c r="E38" s="44">
        <v>50</v>
      </c>
      <c r="F38" s="44">
        <v>0</v>
      </c>
      <c r="G38" s="44">
        <v>125</v>
      </c>
      <c r="H38" s="44">
        <v>0</v>
      </c>
      <c r="I38" s="44">
        <v>0</v>
      </c>
    </row>
    <row r="41" spans="1:20" x14ac:dyDescent="0.25">
      <c r="A41" s="9">
        <v>1.2</v>
      </c>
      <c r="B41" s="87">
        <f>SUMPRODUCT($B$38:$I$38,B32:I32)</f>
        <v>250</v>
      </c>
    </row>
    <row r="42" spans="1:20" x14ac:dyDescent="0.25">
      <c r="A42" s="9">
        <v>1.6</v>
      </c>
      <c r="B42" s="87">
        <f>SUMPRODUCT($B$38:$I$38,B33:I33)</f>
        <v>300</v>
      </c>
    </row>
    <row r="43" spans="1:20" ht="15.75" thickBot="1" x14ac:dyDescent="0.3">
      <c r="A43" s="95">
        <v>1.9</v>
      </c>
      <c r="B43" s="94">
        <f>SUMPRODUCT($B$38:$I$38,B34:I34)</f>
        <v>100</v>
      </c>
    </row>
    <row r="44" spans="1:20" x14ac:dyDescent="0.25">
      <c r="A44" s="93" t="s">
        <v>105</v>
      </c>
      <c r="B44" s="92">
        <f>SUMPRODUCT($B$38:$I$38,B35:I35)</f>
        <v>9.9999999999999645</v>
      </c>
    </row>
    <row r="46" spans="1:20" x14ac:dyDescent="0.25">
      <c r="A46" s="37" t="s">
        <v>134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9" spans="1:11" x14ac:dyDescent="0.25">
      <c r="B49" s="35">
        <v>10</v>
      </c>
      <c r="C49" s="35">
        <v>10</v>
      </c>
      <c r="D49" s="35">
        <v>10</v>
      </c>
      <c r="E49" s="35">
        <v>15</v>
      </c>
      <c r="F49" s="35">
        <v>15</v>
      </c>
      <c r="G49" s="35">
        <v>15</v>
      </c>
      <c r="H49" s="35">
        <v>15</v>
      </c>
      <c r="J49" s="1" t="s">
        <v>40</v>
      </c>
    </row>
    <row r="50" spans="1:11" x14ac:dyDescent="0.25">
      <c r="A50" s="9" t="s">
        <v>133</v>
      </c>
      <c r="B50" s="12">
        <v>0</v>
      </c>
      <c r="C50" s="12">
        <v>1</v>
      </c>
      <c r="D50" s="12">
        <v>4</v>
      </c>
      <c r="E50" s="12">
        <v>2</v>
      </c>
      <c r="F50" s="12">
        <v>0</v>
      </c>
      <c r="G50" s="12">
        <v>3</v>
      </c>
      <c r="H50" s="12">
        <v>6</v>
      </c>
      <c r="J50" s="1">
        <v>1000</v>
      </c>
      <c r="K50" s="1" t="s">
        <v>114</v>
      </c>
    </row>
    <row r="51" spans="1:11" x14ac:dyDescent="0.25">
      <c r="A51" s="9" t="s">
        <v>132</v>
      </c>
      <c r="B51" s="12">
        <v>0</v>
      </c>
      <c r="C51" s="12">
        <v>1</v>
      </c>
      <c r="D51" s="12">
        <v>0</v>
      </c>
      <c r="E51" s="12">
        <v>0</v>
      </c>
      <c r="F51" s="12">
        <v>2</v>
      </c>
      <c r="G51" s="12">
        <v>1</v>
      </c>
      <c r="H51" s="12">
        <v>0</v>
      </c>
      <c r="J51" s="1">
        <v>200</v>
      </c>
      <c r="K51" s="1" t="s">
        <v>130</v>
      </c>
    </row>
    <row r="52" spans="1:11" x14ac:dyDescent="0.25">
      <c r="A52" s="9" t="s">
        <v>131</v>
      </c>
      <c r="B52" s="12">
        <v>1</v>
      </c>
      <c r="C52" s="12">
        <v>0</v>
      </c>
      <c r="D52" s="12">
        <v>0</v>
      </c>
      <c r="E52" s="12">
        <v>1</v>
      </c>
      <c r="F52" s="12">
        <v>0</v>
      </c>
      <c r="G52" s="12">
        <v>0</v>
      </c>
      <c r="H52" s="12">
        <v>0</v>
      </c>
      <c r="J52" s="1">
        <v>500</v>
      </c>
      <c r="K52" s="1" t="s">
        <v>130</v>
      </c>
    </row>
    <row r="54" spans="1:11" x14ac:dyDescent="0.25">
      <c r="B54" s="1" t="s">
        <v>24</v>
      </c>
      <c r="C54" s="1" t="s">
        <v>23</v>
      </c>
      <c r="D54" s="1" t="s">
        <v>22</v>
      </c>
      <c r="E54" s="1" t="s">
        <v>50</v>
      </c>
      <c r="F54" s="1" t="s">
        <v>112</v>
      </c>
      <c r="G54" s="1" t="s">
        <v>111</v>
      </c>
      <c r="H54" s="1" t="s">
        <v>110</v>
      </c>
    </row>
    <row r="55" spans="1:11" x14ac:dyDescent="0.25">
      <c r="B55" s="91">
        <v>0</v>
      </c>
      <c r="C55" s="91">
        <v>0</v>
      </c>
      <c r="D55" s="91">
        <v>0</v>
      </c>
      <c r="E55" s="91">
        <v>500</v>
      </c>
      <c r="F55" s="91">
        <v>100</v>
      </c>
      <c r="G55" s="91">
        <v>0</v>
      </c>
      <c r="H55" s="91">
        <v>0</v>
      </c>
    </row>
    <row r="56" spans="1:11" x14ac:dyDescent="0.25">
      <c r="B56" s="1" t="s">
        <v>129</v>
      </c>
    </row>
    <row r="57" spans="1:11" x14ac:dyDescent="0.25">
      <c r="A57" s="9" t="s">
        <v>128</v>
      </c>
      <c r="B57" s="87">
        <f>SUMPRODUCT(B50:H50,$B$55:$H$55)</f>
        <v>1000</v>
      </c>
    </row>
    <row r="58" spans="1:11" x14ac:dyDescent="0.25">
      <c r="A58" s="9" t="s">
        <v>127</v>
      </c>
      <c r="B58" s="87">
        <f>SUMPRODUCT(B51:H51,$B$55:$H$55)</f>
        <v>200</v>
      </c>
    </row>
    <row r="59" spans="1:11" x14ac:dyDescent="0.25">
      <c r="A59" s="9" t="s">
        <v>126</v>
      </c>
      <c r="B59" s="87">
        <f>SUMPRODUCT(B52:H52,$B$55:$H$55)</f>
        <v>500</v>
      </c>
    </row>
    <row r="60" spans="1:11" x14ac:dyDescent="0.25">
      <c r="B60" s="1" t="s">
        <v>125</v>
      </c>
    </row>
    <row r="61" spans="1:11" x14ac:dyDescent="0.25">
      <c r="A61" s="6">
        <v>10</v>
      </c>
      <c r="B61" s="86">
        <f>SUM(B55:D55)</f>
        <v>0</v>
      </c>
    </row>
    <row r="62" spans="1:11" x14ac:dyDescent="0.25">
      <c r="A62" s="6">
        <v>15</v>
      </c>
      <c r="B62" s="86">
        <f>SUM(E55:H55)</f>
        <v>600</v>
      </c>
    </row>
    <row r="63" spans="1:11" x14ac:dyDescent="0.25">
      <c r="A63" s="90" t="s">
        <v>124</v>
      </c>
      <c r="B63" s="45">
        <f>SUM(B61:B62)</f>
        <v>600</v>
      </c>
    </row>
    <row r="65" spans="1:20" x14ac:dyDescent="0.25">
      <c r="A65" s="37" t="s">
        <v>123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</row>
    <row r="66" spans="1:20" x14ac:dyDescent="0.25">
      <c r="B66" s="35">
        <v>8</v>
      </c>
      <c r="C66" s="35">
        <v>8</v>
      </c>
      <c r="D66" s="35">
        <v>8</v>
      </c>
      <c r="E66" s="35">
        <v>8</v>
      </c>
      <c r="F66" s="35">
        <v>8</v>
      </c>
      <c r="G66" s="35">
        <v>10</v>
      </c>
      <c r="H66" s="35">
        <v>10</v>
      </c>
      <c r="I66" s="35">
        <v>10</v>
      </c>
      <c r="J66" s="35">
        <v>10</v>
      </c>
      <c r="K66" s="1" t="s">
        <v>40</v>
      </c>
    </row>
    <row r="67" spans="1:20" x14ac:dyDescent="0.25">
      <c r="A67" s="9" t="s">
        <v>122</v>
      </c>
      <c r="B67" s="12">
        <v>3</v>
      </c>
      <c r="C67" s="12">
        <v>1</v>
      </c>
      <c r="D67" s="12">
        <v>0</v>
      </c>
      <c r="E67" s="12">
        <v>0</v>
      </c>
      <c r="F67" s="12">
        <v>2</v>
      </c>
      <c r="G67" s="12">
        <v>4</v>
      </c>
      <c r="H67" s="12">
        <v>0</v>
      </c>
      <c r="I67" s="12">
        <v>0</v>
      </c>
      <c r="J67" s="12">
        <v>1</v>
      </c>
      <c r="K67" s="1">
        <v>625</v>
      </c>
    </row>
    <row r="68" spans="1:20" x14ac:dyDescent="0.25">
      <c r="A68" s="9" t="s">
        <v>121</v>
      </c>
      <c r="B68" s="12">
        <v>0</v>
      </c>
      <c r="C68" s="12">
        <v>0</v>
      </c>
      <c r="D68" s="12">
        <v>2</v>
      </c>
      <c r="E68" s="12">
        <v>1</v>
      </c>
      <c r="F68" s="12">
        <v>1</v>
      </c>
      <c r="G68" s="12">
        <v>0</v>
      </c>
      <c r="H68" s="12">
        <v>3</v>
      </c>
      <c r="I68" s="12">
        <v>0</v>
      </c>
      <c r="J68" s="12">
        <v>1</v>
      </c>
      <c r="K68" s="1">
        <v>930</v>
      </c>
    </row>
    <row r="69" spans="1:20" x14ac:dyDescent="0.25">
      <c r="A69" s="9" t="s">
        <v>120</v>
      </c>
      <c r="B69" s="12">
        <v>0</v>
      </c>
      <c r="C69" s="12">
        <v>1</v>
      </c>
      <c r="D69" s="12">
        <v>0</v>
      </c>
      <c r="E69" s="12">
        <v>1</v>
      </c>
      <c r="F69" s="12">
        <v>0</v>
      </c>
      <c r="G69" s="12">
        <v>0</v>
      </c>
      <c r="H69" s="12">
        <v>0</v>
      </c>
      <c r="I69" s="12">
        <v>2</v>
      </c>
      <c r="J69" s="12">
        <v>1</v>
      </c>
      <c r="K69" s="1">
        <v>2025</v>
      </c>
    </row>
    <row r="70" spans="1:20" x14ac:dyDescent="0.25">
      <c r="B70" s="12">
        <f>SUMPRODUCT(B67:B69,{2.5;3;4.5})</f>
        <v>7.5</v>
      </c>
      <c r="C70" s="12">
        <f>SUMPRODUCT(C67:C69,{2.5;3;4.5})</f>
        <v>7</v>
      </c>
      <c r="D70" s="12">
        <f>SUMPRODUCT(D67:D69,{2.5;3;4.5})</f>
        <v>6</v>
      </c>
      <c r="E70" s="12">
        <f>SUMPRODUCT(E67:E69,{2.5;3;4.5})</f>
        <v>7.5</v>
      </c>
      <c r="F70" s="12">
        <f>SUMPRODUCT(F67:F69,{2.5;3;4.5})</f>
        <v>8</v>
      </c>
      <c r="G70" s="12">
        <f>SUMPRODUCT(G67:G69,{2.5;3;4.5})</f>
        <v>10</v>
      </c>
      <c r="H70" s="12">
        <f>SUMPRODUCT(H67:H69,{2.5;3;4.5})</f>
        <v>9</v>
      </c>
      <c r="I70" s="12">
        <f>SUMPRODUCT(I67:I69,{2.5;3;4.5})</f>
        <v>9</v>
      </c>
      <c r="J70" s="12">
        <f>SUMPRODUCT(J67:J69,{2.5;3;4.5})</f>
        <v>10</v>
      </c>
    </row>
    <row r="72" spans="1:20" x14ac:dyDescent="0.25">
      <c r="B72" s="12" t="s">
        <v>24</v>
      </c>
      <c r="C72" s="12" t="s">
        <v>23</v>
      </c>
      <c r="D72" s="12" t="s">
        <v>22</v>
      </c>
      <c r="E72" s="12" t="s">
        <v>50</v>
      </c>
      <c r="F72" s="12" t="s">
        <v>112</v>
      </c>
      <c r="G72" s="12" t="s">
        <v>111</v>
      </c>
      <c r="H72" s="12" t="s">
        <v>110</v>
      </c>
      <c r="I72" s="12" t="s">
        <v>109</v>
      </c>
      <c r="J72" s="12" t="s">
        <v>108</v>
      </c>
    </row>
    <row r="73" spans="1:20" x14ac:dyDescent="0.25">
      <c r="B73" s="89">
        <v>0</v>
      </c>
      <c r="C73" s="89">
        <v>0</v>
      </c>
      <c r="D73" s="89">
        <v>0</v>
      </c>
      <c r="E73" s="89">
        <v>2</v>
      </c>
      <c r="F73" s="89">
        <v>0</v>
      </c>
      <c r="G73" s="89">
        <v>0</v>
      </c>
      <c r="H73" s="89">
        <v>101</v>
      </c>
      <c r="I73" s="89">
        <v>699</v>
      </c>
      <c r="J73" s="89">
        <v>625</v>
      </c>
    </row>
    <row r="75" spans="1:20" x14ac:dyDescent="0.25">
      <c r="A75" s="9">
        <v>2.5</v>
      </c>
      <c r="B75" s="87">
        <f>SUMPRODUCT(B67:J67,$B$73:$J$73)</f>
        <v>625</v>
      </c>
    </row>
    <row r="76" spans="1:20" x14ac:dyDescent="0.25">
      <c r="A76" s="9">
        <v>3</v>
      </c>
      <c r="B76" s="87">
        <f>SUMPRODUCT(B68:J68,$B$73:$J$73)</f>
        <v>930</v>
      </c>
    </row>
    <row r="77" spans="1:20" x14ac:dyDescent="0.25">
      <c r="A77" s="9">
        <v>4.5</v>
      </c>
      <c r="B77" s="87">
        <f>SUMPRODUCT(B69:J69,$B$73:$J$73)</f>
        <v>2025</v>
      </c>
    </row>
    <row r="78" spans="1:20" x14ac:dyDescent="0.25">
      <c r="D78" s="1" t="s">
        <v>119</v>
      </c>
      <c r="G78" s="28" t="s">
        <v>118</v>
      </c>
    </row>
    <row r="79" spans="1:20" x14ac:dyDescent="0.25">
      <c r="A79" s="6" t="s">
        <v>104</v>
      </c>
      <c r="B79" s="86">
        <f>SUM(B73:F73)</f>
        <v>2</v>
      </c>
      <c r="D79" s="1">
        <v>30</v>
      </c>
      <c r="E79" s="1" t="s">
        <v>103</v>
      </c>
      <c r="G79" s="28" t="s">
        <v>117</v>
      </c>
    </row>
    <row r="80" spans="1:20" ht="15.75" thickBot="1" x14ac:dyDescent="0.3">
      <c r="A80" s="6" t="s">
        <v>102</v>
      </c>
      <c r="B80" s="84">
        <f>SUM(F73:J73)</f>
        <v>1425</v>
      </c>
    </row>
    <row r="81" spans="1:15" x14ac:dyDescent="0.25">
      <c r="B81" s="82">
        <f>SUM(B79:B80)</f>
        <v>1427</v>
      </c>
    </row>
    <row r="83" spans="1:15" x14ac:dyDescent="0.25">
      <c r="A83" s="88" t="s">
        <v>116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</row>
    <row r="84" spans="1:15" x14ac:dyDescent="0.25">
      <c r="A84" s="1" t="s">
        <v>115</v>
      </c>
      <c r="B84" s="35">
        <v>8</v>
      </c>
      <c r="C84" s="35">
        <v>8</v>
      </c>
      <c r="D84" s="35">
        <v>8</v>
      </c>
      <c r="E84" s="35">
        <v>8</v>
      </c>
      <c r="F84" s="35">
        <v>8</v>
      </c>
      <c r="G84" s="35">
        <v>10</v>
      </c>
      <c r="H84" s="35">
        <v>10</v>
      </c>
      <c r="I84" s="35">
        <v>10</v>
      </c>
      <c r="J84" s="35">
        <v>10</v>
      </c>
      <c r="K84" s="35">
        <v>10</v>
      </c>
      <c r="L84" s="35">
        <v>10</v>
      </c>
      <c r="N84" s="1" t="s">
        <v>40</v>
      </c>
    </row>
    <row r="85" spans="1:15" x14ac:dyDescent="0.25">
      <c r="A85" s="9">
        <v>2.5</v>
      </c>
      <c r="B85" s="12">
        <v>0</v>
      </c>
      <c r="C85" s="12">
        <v>1</v>
      </c>
      <c r="D85" s="12">
        <v>0</v>
      </c>
      <c r="E85" s="12">
        <v>2</v>
      </c>
      <c r="F85" s="12">
        <v>3</v>
      </c>
      <c r="G85" s="12">
        <v>0</v>
      </c>
      <c r="H85" s="12">
        <v>4</v>
      </c>
      <c r="I85" s="12">
        <v>1</v>
      </c>
      <c r="J85" s="12">
        <v>1</v>
      </c>
      <c r="K85" s="12">
        <v>2</v>
      </c>
      <c r="L85" s="12">
        <v>0</v>
      </c>
      <c r="N85" s="1">
        <v>625</v>
      </c>
      <c r="O85" s="75" t="s">
        <v>114</v>
      </c>
    </row>
    <row r="86" spans="1:15" x14ac:dyDescent="0.25">
      <c r="A86" s="9">
        <v>3</v>
      </c>
      <c r="B86" s="12">
        <v>1</v>
      </c>
      <c r="C86" s="12">
        <v>0</v>
      </c>
      <c r="D86" s="12">
        <v>2</v>
      </c>
      <c r="E86" s="12">
        <v>1</v>
      </c>
      <c r="F86" s="12">
        <v>0</v>
      </c>
      <c r="G86" s="12">
        <v>0</v>
      </c>
      <c r="H86" s="12">
        <v>0</v>
      </c>
      <c r="I86" s="12">
        <v>1</v>
      </c>
      <c r="J86" s="12">
        <v>2</v>
      </c>
      <c r="K86" s="12">
        <v>1</v>
      </c>
      <c r="L86" s="12">
        <v>3</v>
      </c>
      <c r="N86" s="1">
        <v>930</v>
      </c>
      <c r="O86" s="75" t="s">
        <v>114</v>
      </c>
    </row>
    <row r="87" spans="1:15" x14ac:dyDescent="0.25">
      <c r="A87" s="9">
        <v>4.5</v>
      </c>
      <c r="B87" s="12">
        <v>1</v>
      </c>
      <c r="C87" s="12">
        <v>1</v>
      </c>
      <c r="D87" s="12">
        <v>0</v>
      </c>
      <c r="E87" s="12">
        <v>0</v>
      </c>
      <c r="F87" s="12">
        <v>0</v>
      </c>
      <c r="G87" s="12">
        <v>2</v>
      </c>
      <c r="H87" s="12">
        <v>0</v>
      </c>
      <c r="I87" s="12">
        <v>1</v>
      </c>
      <c r="J87" s="12">
        <v>0</v>
      </c>
      <c r="K87" s="12">
        <v>0</v>
      </c>
      <c r="L87" s="12">
        <v>0</v>
      </c>
      <c r="N87" s="1">
        <v>2025</v>
      </c>
      <c r="O87" s="75" t="s">
        <v>114</v>
      </c>
    </row>
    <row r="88" spans="1:15" x14ac:dyDescent="0.25">
      <c r="A88" s="36" t="s">
        <v>113</v>
      </c>
      <c r="B88" s="12">
        <f t="shared" ref="B88:L88" si="1">B84-SUMPRODUCT(B85:B87,$A$85:$A$87)</f>
        <v>0.5</v>
      </c>
      <c r="C88" s="12">
        <f t="shared" si="1"/>
        <v>1</v>
      </c>
      <c r="D88" s="12">
        <f t="shared" si="1"/>
        <v>2</v>
      </c>
      <c r="E88" s="12">
        <f t="shared" si="1"/>
        <v>0</v>
      </c>
      <c r="F88" s="12">
        <f t="shared" si="1"/>
        <v>0.5</v>
      </c>
      <c r="G88" s="12">
        <f t="shared" si="1"/>
        <v>1</v>
      </c>
      <c r="H88" s="12">
        <f t="shared" si="1"/>
        <v>0</v>
      </c>
      <c r="I88" s="12">
        <f t="shared" si="1"/>
        <v>0</v>
      </c>
      <c r="J88" s="12">
        <f t="shared" si="1"/>
        <v>1.5</v>
      </c>
      <c r="K88" s="12">
        <f t="shared" si="1"/>
        <v>2</v>
      </c>
      <c r="L88" s="12">
        <f t="shared" si="1"/>
        <v>1</v>
      </c>
    </row>
    <row r="91" spans="1:15" x14ac:dyDescent="0.25">
      <c r="B91" s="12" t="s">
        <v>24</v>
      </c>
      <c r="C91" s="12" t="s">
        <v>23</v>
      </c>
      <c r="D91" s="12" t="s">
        <v>22</v>
      </c>
      <c r="E91" s="12" t="s">
        <v>50</v>
      </c>
      <c r="F91" s="12" t="s">
        <v>112</v>
      </c>
      <c r="G91" s="12" t="s">
        <v>111</v>
      </c>
      <c r="H91" s="12" t="s">
        <v>110</v>
      </c>
      <c r="I91" s="12" t="s">
        <v>109</v>
      </c>
      <c r="J91" s="12" t="s">
        <v>108</v>
      </c>
      <c r="K91" s="12" t="s">
        <v>107</v>
      </c>
      <c r="L91" s="12" t="s">
        <v>106</v>
      </c>
    </row>
    <row r="92" spans="1:15" x14ac:dyDescent="0.25">
      <c r="B92" s="34">
        <v>30</v>
      </c>
      <c r="C92" s="34">
        <v>0</v>
      </c>
      <c r="D92" s="34">
        <v>0</v>
      </c>
      <c r="E92" s="34">
        <v>0</v>
      </c>
      <c r="F92" s="34">
        <v>0</v>
      </c>
      <c r="G92" s="34">
        <v>685</v>
      </c>
      <c r="H92" s="34">
        <v>0</v>
      </c>
      <c r="I92" s="34">
        <v>625</v>
      </c>
      <c r="J92" s="34">
        <v>0</v>
      </c>
      <c r="K92" s="34">
        <v>0</v>
      </c>
      <c r="L92" s="34">
        <v>91.666666666666657</v>
      </c>
    </row>
    <row r="94" spans="1:15" x14ac:dyDescent="0.25">
      <c r="A94" s="9">
        <v>2.5</v>
      </c>
      <c r="B94" s="87">
        <f>SUMPRODUCT(B85:L85,$B$92:$L$92)</f>
        <v>625</v>
      </c>
    </row>
    <row r="95" spans="1:15" x14ac:dyDescent="0.25">
      <c r="A95" s="9">
        <v>3</v>
      </c>
      <c r="B95" s="87">
        <f>SUMPRODUCT(B86:L86,$B$92:$L$92)</f>
        <v>930</v>
      </c>
    </row>
    <row r="96" spans="1:15" x14ac:dyDescent="0.25">
      <c r="A96" s="9">
        <v>4.5</v>
      </c>
      <c r="B96" s="87">
        <f>SUMPRODUCT(B87:L87,$B$92:$L$92)</f>
        <v>2025</v>
      </c>
      <c r="H96" s="28" t="s">
        <v>209</v>
      </c>
    </row>
    <row r="97" spans="1:21" x14ac:dyDescent="0.25">
      <c r="A97" s="35" t="s">
        <v>105</v>
      </c>
      <c r="B97" s="36">
        <f>SUMPRODUCT(B88:L88,$B$92:$L$92)</f>
        <v>791.66666666666663</v>
      </c>
    </row>
    <row r="98" spans="1:21" x14ac:dyDescent="0.25">
      <c r="D98" s="1" t="s">
        <v>40</v>
      </c>
    </row>
    <row r="99" spans="1:21" x14ac:dyDescent="0.25">
      <c r="A99" s="6" t="s">
        <v>104</v>
      </c>
      <c r="B99" s="86">
        <f>SUM(B92:F92)</f>
        <v>30</v>
      </c>
      <c r="D99" s="1" t="s">
        <v>103</v>
      </c>
      <c r="E99" s="1">
        <v>30</v>
      </c>
    </row>
    <row r="100" spans="1:21" ht="15.75" thickBot="1" x14ac:dyDescent="0.3">
      <c r="A100" s="85" t="s">
        <v>102</v>
      </c>
      <c r="B100" s="84">
        <f>SUM(G92:L92)</f>
        <v>1401.6666666666667</v>
      </c>
    </row>
    <row r="101" spans="1:21" x14ac:dyDescent="0.25">
      <c r="A101" s="83" t="s">
        <v>101</v>
      </c>
      <c r="B101" s="82">
        <f>SUM(B99:B100)</f>
        <v>1431.6666666666667</v>
      </c>
    </row>
    <row r="105" spans="1:21" x14ac:dyDescent="0.25">
      <c r="A105" s="135" t="s">
        <v>216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8" spans="1:21" x14ac:dyDescent="0.25">
      <c r="C108" s="1">
        <v>1.5</v>
      </c>
      <c r="F108" s="1">
        <v>1.8</v>
      </c>
    </row>
    <row r="109" spans="1:21" x14ac:dyDescent="0.25">
      <c r="A109" s="140"/>
      <c r="B109" s="136" t="s">
        <v>9</v>
      </c>
      <c r="C109" s="136" t="s">
        <v>8</v>
      </c>
      <c r="D109" s="142" t="s">
        <v>7</v>
      </c>
      <c r="E109" s="139" t="s">
        <v>9</v>
      </c>
      <c r="F109" s="136" t="s">
        <v>8</v>
      </c>
      <c r="G109" s="136" t="s">
        <v>7</v>
      </c>
    </row>
    <row r="110" spans="1:21" x14ac:dyDescent="0.25">
      <c r="A110" s="137" t="s">
        <v>217</v>
      </c>
      <c r="B110" s="138">
        <v>70</v>
      </c>
      <c r="C110" s="138">
        <v>15</v>
      </c>
      <c r="D110" s="143">
        <v>10</v>
      </c>
      <c r="E110" s="141">
        <v>30</v>
      </c>
      <c r="F110" s="138">
        <v>20</v>
      </c>
      <c r="G110" s="138"/>
    </row>
    <row r="111" spans="1:21" x14ac:dyDescent="0.25">
      <c r="A111" s="137" t="s">
        <v>218</v>
      </c>
      <c r="B111" s="138"/>
      <c r="C111" s="138">
        <v>20</v>
      </c>
      <c r="D111" s="143">
        <v>30</v>
      </c>
      <c r="E111" s="141">
        <v>25</v>
      </c>
      <c r="F111" s="138">
        <v>30</v>
      </c>
      <c r="G111" s="138">
        <v>50</v>
      </c>
    </row>
    <row r="115" spans="1:7" x14ac:dyDescent="0.25">
      <c r="B115" s="35">
        <v>20625</v>
      </c>
      <c r="C115" s="35">
        <v>0</v>
      </c>
      <c r="D115" s="144">
        <v>874.99999999999989</v>
      </c>
      <c r="E115" s="67">
        <v>0</v>
      </c>
      <c r="F115" s="35">
        <v>0</v>
      </c>
      <c r="G115" s="35">
        <v>14000</v>
      </c>
    </row>
    <row r="116" spans="1:7" x14ac:dyDescent="0.25">
      <c r="C116" s="134" t="s">
        <v>219</v>
      </c>
      <c r="E116" s="134" t="s">
        <v>57</v>
      </c>
    </row>
    <row r="117" spans="1:7" x14ac:dyDescent="0.25">
      <c r="A117" s="134" t="s">
        <v>217</v>
      </c>
      <c r="B117" s="1">
        <f>SUMPRODUCT(B110:G110,$B$115:$G$115)</f>
        <v>1452500</v>
      </c>
      <c r="C117" s="134" t="s">
        <v>23</v>
      </c>
      <c r="D117" s="1">
        <f>2*B118</f>
        <v>1452500</v>
      </c>
      <c r="E117" s="1">
        <v>21500</v>
      </c>
      <c r="F117" s="1">
        <f>SUM(B115:D115)</f>
        <v>21500</v>
      </c>
    </row>
    <row r="118" spans="1:7" x14ac:dyDescent="0.25">
      <c r="A118" s="134" t="s">
        <v>218</v>
      </c>
      <c r="B118" s="1">
        <f>SUMPRODUCT(B111:G111,$B$115:$G$115)</f>
        <v>726250</v>
      </c>
      <c r="C118" s="134" t="s">
        <v>24</v>
      </c>
      <c r="E118" s="1">
        <v>14000</v>
      </c>
      <c r="F118" s="1">
        <f>SUM(E115:G115)</f>
        <v>14000</v>
      </c>
    </row>
    <row r="120" spans="1:7" x14ac:dyDescent="0.25">
      <c r="A120" s="134" t="s">
        <v>220</v>
      </c>
      <c r="B120" s="31">
        <f>B118</f>
        <v>726250</v>
      </c>
    </row>
    <row r="121" spans="1:7" x14ac:dyDescent="0.25">
      <c r="D121" s="1">
        <f>B118*2</f>
        <v>1452500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2AE7-B83D-4242-B1B8-F307332C1D38}">
  <dimension ref="A1:U205"/>
  <sheetViews>
    <sheetView topLeftCell="A182" zoomScaleNormal="100" workbookViewId="0">
      <selection activeCell="I192" sqref="I192"/>
    </sheetView>
  </sheetViews>
  <sheetFormatPr defaultRowHeight="15" x14ac:dyDescent="0.25"/>
  <sheetData>
    <row r="1" spans="1:20" x14ac:dyDescent="0.25">
      <c r="A1" s="109" t="s">
        <v>193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4" spans="1:20" x14ac:dyDescent="0.25">
      <c r="B4" s="106" t="s">
        <v>4</v>
      </c>
      <c r="C4" s="106" t="s">
        <v>3</v>
      </c>
      <c r="D4" s="106" t="s">
        <v>2</v>
      </c>
    </row>
    <row r="5" spans="1:20" x14ac:dyDescent="0.25">
      <c r="A5" s="108">
        <v>1</v>
      </c>
      <c r="B5" s="100">
        <v>50</v>
      </c>
      <c r="C5" s="100">
        <v>100</v>
      </c>
      <c r="D5" s="100">
        <v>100</v>
      </c>
      <c r="E5">
        <v>100</v>
      </c>
    </row>
    <row r="6" spans="1:20" x14ac:dyDescent="0.25">
      <c r="A6" s="108">
        <v>2</v>
      </c>
      <c r="B6" s="100">
        <v>150</v>
      </c>
      <c r="C6" s="100">
        <v>200</v>
      </c>
      <c r="D6" s="100">
        <v>50</v>
      </c>
      <c r="E6">
        <v>250</v>
      </c>
    </row>
    <row r="7" spans="1:20" x14ac:dyDescent="0.25">
      <c r="A7" s="108">
        <v>3</v>
      </c>
      <c r="B7" s="100">
        <v>20</v>
      </c>
      <c r="C7" s="100">
        <v>100</v>
      </c>
      <c r="D7" s="100">
        <v>20</v>
      </c>
      <c r="E7">
        <v>50</v>
      </c>
    </row>
    <row r="8" spans="1:20" x14ac:dyDescent="0.25">
      <c r="B8">
        <v>150</v>
      </c>
      <c r="C8">
        <v>100</v>
      </c>
      <c r="D8">
        <v>150</v>
      </c>
    </row>
    <row r="10" spans="1:20" x14ac:dyDescent="0.25">
      <c r="B10" s="110">
        <v>0</v>
      </c>
      <c r="C10" s="110">
        <v>100</v>
      </c>
      <c r="D10" s="110">
        <v>0</v>
      </c>
      <c r="E10">
        <f>SUM(B10:D10)</f>
        <v>100</v>
      </c>
    </row>
    <row r="11" spans="1:20" x14ac:dyDescent="0.25">
      <c r="B11" s="110">
        <v>100</v>
      </c>
      <c r="C11" s="110">
        <v>0</v>
      </c>
      <c r="D11" s="110">
        <v>150</v>
      </c>
      <c r="E11">
        <f>SUM(B11:D11)</f>
        <v>250</v>
      </c>
    </row>
    <row r="12" spans="1:20" x14ac:dyDescent="0.25">
      <c r="B12" s="110">
        <v>50</v>
      </c>
      <c r="C12" s="110">
        <v>0</v>
      </c>
      <c r="D12" s="110">
        <v>0</v>
      </c>
      <c r="E12">
        <f>SUM(B12:D12)</f>
        <v>50</v>
      </c>
    </row>
    <row r="13" spans="1:20" x14ac:dyDescent="0.25">
      <c r="B13">
        <f>SUM(B10:B12)</f>
        <v>150</v>
      </c>
      <c r="C13">
        <f>SUM(C10:C12)</f>
        <v>100</v>
      </c>
      <c r="D13">
        <f>SUM(D10:D12)</f>
        <v>150</v>
      </c>
    </row>
    <row r="15" spans="1:20" x14ac:dyDescent="0.25">
      <c r="A15" s="100" t="s">
        <v>192</v>
      </c>
      <c r="B15" s="115">
        <f>SUMPRODUCT(B5:D7,B10:D12)</f>
        <v>33500</v>
      </c>
    </row>
    <row r="20" spans="1:20" x14ac:dyDescent="0.25">
      <c r="A20" s="109" t="s">
        <v>191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</row>
    <row r="22" spans="1:20" x14ac:dyDescent="0.25">
      <c r="B22" s="106" t="s">
        <v>36</v>
      </c>
      <c r="C22" s="106" t="s">
        <v>35</v>
      </c>
      <c r="D22" s="106" t="s">
        <v>34</v>
      </c>
      <c r="E22" s="106" t="s">
        <v>66</v>
      </c>
    </row>
    <row r="23" spans="1:20" x14ac:dyDescent="0.25">
      <c r="A23" s="108" t="s">
        <v>190</v>
      </c>
      <c r="B23" s="100">
        <v>6</v>
      </c>
      <c r="C23" s="100">
        <v>1</v>
      </c>
      <c r="D23" s="100">
        <v>3</v>
      </c>
      <c r="E23" s="100">
        <v>3</v>
      </c>
      <c r="F23">
        <v>1200</v>
      </c>
    </row>
    <row r="24" spans="1:20" x14ac:dyDescent="0.25">
      <c r="A24" s="108" t="s">
        <v>189</v>
      </c>
      <c r="B24" s="100">
        <v>4</v>
      </c>
      <c r="C24" s="100">
        <v>3</v>
      </c>
      <c r="D24" s="100">
        <v>5</v>
      </c>
      <c r="E24" s="100">
        <v>2</v>
      </c>
      <c r="F24">
        <v>800</v>
      </c>
    </row>
    <row r="25" spans="1:20" x14ac:dyDescent="0.25">
      <c r="A25" s="108" t="s">
        <v>188</v>
      </c>
      <c r="B25" s="100">
        <v>3</v>
      </c>
      <c r="C25" s="100">
        <v>2</v>
      </c>
      <c r="D25" s="100">
        <v>4</v>
      </c>
      <c r="E25" s="100">
        <v>5</v>
      </c>
      <c r="F25">
        <v>1200</v>
      </c>
    </row>
    <row r="26" spans="1:20" x14ac:dyDescent="0.25">
      <c r="B26">
        <v>700</v>
      </c>
      <c r="C26">
        <v>700</v>
      </c>
      <c r="D26">
        <v>1000</v>
      </c>
      <c r="E26">
        <v>800</v>
      </c>
    </row>
    <row r="28" spans="1:20" x14ac:dyDescent="0.25">
      <c r="B28" s="110">
        <v>0</v>
      </c>
      <c r="C28" s="110">
        <v>700</v>
      </c>
      <c r="D28" s="110">
        <v>500</v>
      </c>
      <c r="E28" s="110">
        <v>0</v>
      </c>
      <c r="F28">
        <f>SUM(B28:E28)</f>
        <v>1200</v>
      </c>
    </row>
    <row r="29" spans="1:20" x14ac:dyDescent="0.25">
      <c r="B29" s="110">
        <v>0</v>
      </c>
      <c r="C29" s="110">
        <v>0</v>
      </c>
      <c r="D29" s="110">
        <v>0</v>
      </c>
      <c r="E29" s="110">
        <v>800</v>
      </c>
      <c r="F29">
        <f>SUM(B29:E29)</f>
        <v>800</v>
      </c>
    </row>
    <row r="30" spans="1:20" x14ac:dyDescent="0.25">
      <c r="B30" s="110">
        <v>700</v>
      </c>
      <c r="C30" s="110">
        <v>0</v>
      </c>
      <c r="D30" s="110">
        <v>500</v>
      </c>
      <c r="E30" s="110">
        <v>0</v>
      </c>
      <c r="F30">
        <f>SUM(B30:E30)</f>
        <v>1200</v>
      </c>
    </row>
    <row r="31" spans="1:20" x14ac:dyDescent="0.25">
      <c r="B31">
        <f>SUM(B28:B30)</f>
        <v>700</v>
      </c>
      <c r="C31">
        <f>SUM(C28:C30)</f>
        <v>700</v>
      </c>
      <c r="D31">
        <f>SUM(D28:D30)</f>
        <v>1000</v>
      </c>
      <c r="E31">
        <f>SUM(E28:E30)</f>
        <v>800</v>
      </c>
    </row>
    <row r="33" spans="1:20" x14ac:dyDescent="0.25">
      <c r="A33" s="100" t="s">
        <v>187</v>
      </c>
      <c r="B33" s="115">
        <f>SUMPRODUCT(B23:E25,B28:E30)</f>
        <v>7900</v>
      </c>
    </row>
    <row r="37" spans="1:20" x14ac:dyDescent="0.25">
      <c r="A37" s="109" t="s">
        <v>186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</row>
    <row r="39" spans="1:20" x14ac:dyDescent="0.25">
      <c r="B39" s="106" t="s">
        <v>43</v>
      </c>
      <c r="C39" s="106" t="s">
        <v>42</v>
      </c>
      <c r="D39" s="106" t="s">
        <v>41</v>
      </c>
      <c r="E39" s="106" t="s">
        <v>174</v>
      </c>
      <c r="F39" s="106" t="s">
        <v>185</v>
      </c>
    </row>
    <row r="40" spans="1:20" x14ac:dyDescent="0.25">
      <c r="A40" s="108" t="s">
        <v>184</v>
      </c>
      <c r="B40" s="100">
        <v>90</v>
      </c>
      <c r="C40" s="100">
        <v>140</v>
      </c>
      <c r="D40" s="100">
        <v>150</v>
      </c>
      <c r="E40" s="100">
        <v>130</v>
      </c>
      <c r="F40" s="100">
        <v>20</v>
      </c>
      <c r="G40">
        <v>100</v>
      </c>
    </row>
    <row r="41" spans="1:20" x14ac:dyDescent="0.25">
      <c r="A41" s="108" t="s">
        <v>183</v>
      </c>
      <c r="B41" s="100">
        <v>70</v>
      </c>
      <c r="C41" s="100">
        <v>150</v>
      </c>
      <c r="D41" s="100">
        <v>80</v>
      </c>
      <c r="E41" s="100">
        <v>30</v>
      </c>
      <c r="F41" s="100">
        <v>25</v>
      </c>
      <c r="G41">
        <v>50</v>
      </c>
    </row>
    <row r="42" spans="1:20" x14ac:dyDescent="0.25">
      <c r="A42" s="108" t="s">
        <v>182</v>
      </c>
      <c r="B42" s="100">
        <v>50</v>
      </c>
      <c r="C42" s="100">
        <v>30</v>
      </c>
      <c r="D42" s="100">
        <v>100</v>
      </c>
      <c r="E42" s="100">
        <v>120</v>
      </c>
      <c r="F42" s="100">
        <v>20</v>
      </c>
      <c r="G42">
        <v>80</v>
      </c>
    </row>
    <row r="43" spans="1:20" x14ac:dyDescent="0.25">
      <c r="B43">
        <v>40</v>
      </c>
      <c r="C43">
        <v>70</v>
      </c>
      <c r="D43">
        <v>30</v>
      </c>
      <c r="E43">
        <v>50</v>
      </c>
      <c r="F43">
        <v>40</v>
      </c>
    </row>
    <row r="45" spans="1:20" x14ac:dyDescent="0.25">
      <c r="A45" t="s">
        <v>181</v>
      </c>
      <c r="B45" t="s">
        <v>180</v>
      </c>
      <c r="C45" s="117" t="s">
        <v>179</v>
      </c>
      <c r="D45" t="s">
        <v>178</v>
      </c>
    </row>
    <row r="46" spans="1:20" x14ac:dyDescent="0.25">
      <c r="B46">
        <v>30</v>
      </c>
      <c r="C46">
        <v>35</v>
      </c>
      <c r="D46">
        <v>10</v>
      </c>
    </row>
    <row r="48" spans="1:20" x14ac:dyDescent="0.25">
      <c r="A48" s="102" t="s">
        <v>177</v>
      </c>
    </row>
    <row r="49" spans="1:7" x14ac:dyDescent="0.25">
      <c r="B49" s="110">
        <v>30</v>
      </c>
      <c r="C49" s="110">
        <v>35</v>
      </c>
      <c r="D49" s="110">
        <v>10</v>
      </c>
      <c r="E49" s="110">
        <v>0</v>
      </c>
      <c r="F49" s="110">
        <v>25</v>
      </c>
      <c r="G49">
        <f>SUM(B49:F49)</f>
        <v>100</v>
      </c>
    </row>
    <row r="50" spans="1:7" x14ac:dyDescent="0.25">
      <c r="B50" s="110">
        <v>0</v>
      </c>
      <c r="C50" s="110">
        <v>0</v>
      </c>
      <c r="D50" s="110">
        <v>10</v>
      </c>
      <c r="E50" s="110">
        <v>40</v>
      </c>
      <c r="F50" s="110">
        <v>0</v>
      </c>
      <c r="G50">
        <f>SUM(B50:F50)</f>
        <v>50</v>
      </c>
    </row>
    <row r="51" spans="1:7" x14ac:dyDescent="0.25">
      <c r="B51" s="110">
        <v>10</v>
      </c>
      <c r="C51" s="110">
        <v>35</v>
      </c>
      <c r="D51" s="110">
        <v>10</v>
      </c>
      <c r="E51" s="110">
        <v>10</v>
      </c>
      <c r="F51" s="110">
        <v>15</v>
      </c>
      <c r="G51">
        <f>SUM(B51:F51)</f>
        <v>80</v>
      </c>
    </row>
    <row r="52" spans="1:7" x14ac:dyDescent="0.25">
      <c r="B52">
        <f>SUM(B49:B51)</f>
        <v>40</v>
      </c>
      <c r="C52">
        <f>SUM(C49:C51)</f>
        <v>70</v>
      </c>
      <c r="D52">
        <f>SUM(D49:D51)</f>
        <v>30</v>
      </c>
      <c r="E52">
        <f>SUM(E49:E51)</f>
        <v>50</v>
      </c>
      <c r="F52">
        <f>SUM(F49:F51)</f>
        <v>40</v>
      </c>
    </row>
    <row r="55" spans="1:7" x14ac:dyDescent="0.25">
      <c r="A55" s="100" t="s">
        <v>168</v>
      </c>
      <c r="B55" s="115">
        <f>SUMPRODUCT(B49:F51,B40:F42)</f>
        <v>15650</v>
      </c>
    </row>
    <row r="57" spans="1:7" x14ac:dyDescent="0.25">
      <c r="A57" s="102" t="s">
        <v>210</v>
      </c>
    </row>
    <row r="58" spans="1:7" x14ac:dyDescent="0.25">
      <c r="B58" s="110">
        <v>40</v>
      </c>
      <c r="C58" s="110">
        <v>0</v>
      </c>
      <c r="D58" s="110">
        <v>20</v>
      </c>
      <c r="E58" s="110">
        <v>0</v>
      </c>
      <c r="F58" s="110">
        <v>40</v>
      </c>
      <c r="G58">
        <f>SUM(B58:F58)</f>
        <v>100</v>
      </c>
    </row>
    <row r="59" spans="1:7" x14ac:dyDescent="0.25">
      <c r="B59" s="110">
        <v>0</v>
      </c>
      <c r="C59" s="110">
        <v>0</v>
      </c>
      <c r="D59" s="110">
        <v>0</v>
      </c>
      <c r="E59" s="110">
        <v>50</v>
      </c>
      <c r="F59" s="110">
        <v>0</v>
      </c>
      <c r="G59">
        <f>SUM(B59:F59)</f>
        <v>50</v>
      </c>
    </row>
    <row r="60" spans="1:7" x14ac:dyDescent="0.25">
      <c r="B60" s="110">
        <v>0</v>
      </c>
      <c r="C60" s="110">
        <v>70</v>
      </c>
      <c r="D60" s="110">
        <v>10</v>
      </c>
      <c r="E60" s="110">
        <v>0</v>
      </c>
      <c r="F60" s="110">
        <v>0</v>
      </c>
      <c r="G60">
        <f>SUM(B60:F60)</f>
        <v>80</v>
      </c>
    </row>
    <row r="61" spans="1:7" x14ac:dyDescent="0.25">
      <c r="B61">
        <f>SUM(B58:B60)</f>
        <v>40</v>
      </c>
      <c r="C61">
        <f>SUM(C58:C60)</f>
        <v>70</v>
      </c>
      <c r="D61">
        <f>SUM(D58:D60)</f>
        <v>30</v>
      </c>
      <c r="E61">
        <f>SUM(E58:E60)</f>
        <v>50</v>
      </c>
      <c r="F61">
        <f>SUM(F58:F60)</f>
        <v>40</v>
      </c>
    </row>
    <row r="64" spans="1:7" x14ac:dyDescent="0.25">
      <c r="A64" s="100" t="s">
        <v>168</v>
      </c>
      <c r="B64" s="115">
        <f>SUMPRODUCT(B58:F60,B40:F42)</f>
        <v>12000</v>
      </c>
    </row>
    <row r="67" spans="1:20" x14ac:dyDescent="0.25">
      <c r="A67" s="109" t="s">
        <v>176</v>
      </c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</row>
    <row r="70" spans="1:20" x14ac:dyDescent="0.25">
      <c r="B70" s="106" t="s">
        <v>43</v>
      </c>
      <c r="C70" s="106" t="s">
        <v>42</v>
      </c>
      <c r="D70" s="106" t="s">
        <v>41</v>
      </c>
      <c r="E70" s="106" t="s">
        <v>174</v>
      </c>
    </row>
    <row r="71" spans="1:20" x14ac:dyDescent="0.25">
      <c r="A71" s="108" t="s">
        <v>173</v>
      </c>
      <c r="B71" s="100">
        <v>8</v>
      </c>
      <c r="C71" s="100">
        <v>8</v>
      </c>
      <c r="D71" s="100">
        <v>6</v>
      </c>
      <c r="E71" s="100">
        <v>5</v>
      </c>
      <c r="F71">
        <v>900</v>
      </c>
      <c r="H71">
        <v>105</v>
      </c>
    </row>
    <row r="72" spans="1:20" x14ac:dyDescent="0.25">
      <c r="A72" s="108" t="s">
        <v>172</v>
      </c>
      <c r="B72" s="100">
        <v>8</v>
      </c>
      <c r="C72" s="100">
        <v>4</v>
      </c>
      <c r="D72" s="100">
        <v>2</v>
      </c>
      <c r="E72" s="100">
        <v>3</v>
      </c>
      <c r="F72">
        <v>900</v>
      </c>
      <c r="H72">
        <v>100</v>
      </c>
    </row>
    <row r="73" spans="1:20" x14ac:dyDescent="0.25">
      <c r="A73" s="108" t="s">
        <v>171</v>
      </c>
      <c r="B73" s="100">
        <v>4</v>
      </c>
      <c r="C73" s="100">
        <v>7</v>
      </c>
      <c r="D73" s="100">
        <v>6</v>
      </c>
      <c r="E73" s="100">
        <v>4</v>
      </c>
      <c r="F73">
        <v>900</v>
      </c>
      <c r="H73">
        <v>110</v>
      </c>
    </row>
    <row r="74" spans="1:20" x14ac:dyDescent="0.25">
      <c r="B74">
        <v>500</v>
      </c>
      <c r="C74">
        <v>600</v>
      </c>
      <c r="D74">
        <v>700</v>
      </c>
      <c r="E74">
        <v>800</v>
      </c>
    </row>
    <row r="76" spans="1:20" x14ac:dyDescent="0.25">
      <c r="A76" s="102" t="s">
        <v>175</v>
      </c>
    </row>
    <row r="77" spans="1:20" x14ac:dyDescent="0.25">
      <c r="B77" s="106" t="s">
        <v>43</v>
      </c>
      <c r="C77" s="106" t="s">
        <v>42</v>
      </c>
      <c r="D77" s="106" t="s">
        <v>41</v>
      </c>
      <c r="E77" s="106" t="s">
        <v>174</v>
      </c>
    </row>
    <row r="78" spans="1:20" x14ac:dyDescent="0.25">
      <c r="A78" s="108" t="s">
        <v>173</v>
      </c>
      <c r="B78" s="100">
        <f>B71+$H$71</f>
        <v>113</v>
      </c>
      <c r="C78" s="100">
        <f>C71+$H$71</f>
        <v>113</v>
      </c>
      <c r="D78" s="100">
        <f>D71+$H$71</f>
        <v>111</v>
      </c>
      <c r="E78" s="100">
        <f>E71+$H$71</f>
        <v>110</v>
      </c>
      <c r="F78">
        <v>900</v>
      </c>
    </row>
    <row r="79" spans="1:20" x14ac:dyDescent="0.25">
      <c r="A79" s="108" t="s">
        <v>172</v>
      </c>
      <c r="B79" s="100">
        <f>B72+$H$72</f>
        <v>108</v>
      </c>
      <c r="C79" s="100">
        <f>C72+$H$72</f>
        <v>104</v>
      </c>
      <c r="D79" s="100">
        <f>D72+$H$72</f>
        <v>102</v>
      </c>
      <c r="E79" s="100">
        <f>E72+$H$72</f>
        <v>103</v>
      </c>
      <c r="F79">
        <v>900</v>
      </c>
    </row>
    <row r="80" spans="1:20" x14ac:dyDescent="0.25">
      <c r="A80" s="108" t="s">
        <v>171</v>
      </c>
      <c r="B80" s="100">
        <f>B73+$H$73</f>
        <v>114</v>
      </c>
      <c r="C80" s="100">
        <f>C73+$H$73</f>
        <v>117</v>
      </c>
      <c r="D80" s="100">
        <f>D73+$H$73</f>
        <v>116</v>
      </c>
      <c r="E80" s="100">
        <f>E73+$H$73</f>
        <v>114</v>
      </c>
      <c r="F80">
        <v>900</v>
      </c>
    </row>
    <row r="81" spans="1:6" x14ac:dyDescent="0.25">
      <c r="B81">
        <v>500</v>
      </c>
      <c r="C81">
        <v>600</v>
      </c>
      <c r="D81">
        <v>700</v>
      </c>
      <c r="E81">
        <v>800</v>
      </c>
    </row>
    <row r="84" spans="1:6" x14ac:dyDescent="0.25">
      <c r="A84" s="102" t="s">
        <v>170</v>
      </c>
    </row>
    <row r="85" spans="1:6" x14ac:dyDescent="0.25">
      <c r="B85" s="110">
        <v>0</v>
      </c>
      <c r="C85" s="110">
        <v>0</v>
      </c>
      <c r="D85" s="110">
        <v>400</v>
      </c>
      <c r="E85" s="110">
        <v>500</v>
      </c>
      <c r="F85">
        <f>SUM(B85:E85)</f>
        <v>900</v>
      </c>
    </row>
    <row r="86" spans="1:6" x14ac:dyDescent="0.25">
      <c r="B86" s="110">
        <v>0</v>
      </c>
      <c r="C86" s="110">
        <v>600</v>
      </c>
      <c r="D86" s="110">
        <v>300</v>
      </c>
      <c r="E86" s="110">
        <v>0</v>
      </c>
      <c r="F86">
        <f>SUM(B86:E86)</f>
        <v>900</v>
      </c>
    </row>
    <row r="87" spans="1:6" x14ac:dyDescent="0.25">
      <c r="B87" s="110">
        <v>500</v>
      </c>
      <c r="C87" s="110">
        <v>0</v>
      </c>
      <c r="D87" s="110">
        <v>0</v>
      </c>
      <c r="E87" s="110">
        <v>300</v>
      </c>
      <c r="F87">
        <f>SUM(B87:E87)</f>
        <v>800</v>
      </c>
    </row>
    <row r="88" spans="1:6" x14ac:dyDescent="0.25">
      <c r="B88">
        <f>SUM(B85:B87)</f>
        <v>500</v>
      </c>
      <c r="C88">
        <f>SUM(C85:C87)</f>
        <v>600</v>
      </c>
      <c r="D88">
        <f>SUM(D85:D87)</f>
        <v>700</v>
      </c>
      <c r="E88">
        <f>SUM(E85:E87)</f>
        <v>800</v>
      </c>
    </row>
    <row r="90" spans="1:6" x14ac:dyDescent="0.25">
      <c r="A90" s="100" t="s">
        <v>168</v>
      </c>
      <c r="B90" s="115">
        <f>SUMPRODUCT(B85:E87,B78:E80)</f>
        <v>283600</v>
      </c>
    </row>
    <row r="92" spans="1:6" x14ac:dyDescent="0.25">
      <c r="A92" s="102" t="s">
        <v>169</v>
      </c>
    </row>
    <row r="93" spans="1:6" x14ac:dyDescent="0.25">
      <c r="B93" s="116">
        <v>0</v>
      </c>
      <c r="C93" s="116">
        <v>0</v>
      </c>
      <c r="D93" s="116">
        <v>400</v>
      </c>
      <c r="E93" s="116">
        <v>400</v>
      </c>
      <c r="F93">
        <f>SUM(B93:E93)</f>
        <v>800</v>
      </c>
    </row>
    <row r="94" spans="1:6" x14ac:dyDescent="0.25">
      <c r="B94" s="116">
        <v>0</v>
      </c>
      <c r="C94" s="116">
        <v>600</v>
      </c>
      <c r="D94" s="116">
        <v>300</v>
      </c>
      <c r="E94" s="116">
        <v>0</v>
      </c>
      <c r="F94">
        <f>SUM(B94:E94)</f>
        <v>900</v>
      </c>
    </row>
    <row r="95" spans="1:6" x14ac:dyDescent="0.25">
      <c r="B95" s="116">
        <v>500</v>
      </c>
      <c r="C95" s="116">
        <v>0</v>
      </c>
      <c r="D95" s="116">
        <v>0</v>
      </c>
      <c r="E95" s="116">
        <v>400</v>
      </c>
      <c r="F95">
        <f>SUM(B95:E95)</f>
        <v>900</v>
      </c>
    </row>
    <row r="96" spans="1:6" x14ac:dyDescent="0.25">
      <c r="B96">
        <f>SUM(B93:B95)</f>
        <v>500</v>
      </c>
      <c r="C96">
        <f>SUM(C93:C95)</f>
        <v>600</v>
      </c>
      <c r="D96">
        <f>SUM(D93:D95)</f>
        <v>700</v>
      </c>
      <c r="E96">
        <f>SUM(E93:E95)</f>
        <v>800</v>
      </c>
    </row>
    <row r="98" spans="1:21" x14ac:dyDescent="0.25">
      <c r="A98" s="100" t="s">
        <v>168</v>
      </c>
      <c r="B98" s="115">
        <f>SUMPRODUCT(B93:E95,B71:E73)</f>
        <v>11000</v>
      </c>
    </row>
    <row r="104" spans="1:21" x14ac:dyDescent="0.25">
      <c r="A104" s="109" t="s">
        <v>167</v>
      </c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</row>
    <row r="106" spans="1:21" x14ac:dyDescent="0.25">
      <c r="B106" s="106">
        <v>1</v>
      </c>
      <c r="C106" s="106">
        <v>2</v>
      </c>
      <c r="D106" s="106">
        <v>3</v>
      </c>
      <c r="E106" s="106">
        <v>4</v>
      </c>
      <c r="F106" s="106">
        <v>5</v>
      </c>
      <c r="G106" s="106">
        <v>6</v>
      </c>
      <c r="H106" s="106">
        <v>7</v>
      </c>
      <c r="I106" s="106" t="s">
        <v>166</v>
      </c>
    </row>
    <row r="107" spans="1:21" x14ac:dyDescent="0.25">
      <c r="A107" s="108">
        <v>1</v>
      </c>
      <c r="B107" s="114">
        <v>0</v>
      </c>
      <c r="C107" s="100">
        <v>56</v>
      </c>
      <c r="D107" s="100">
        <v>38</v>
      </c>
      <c r="E107" s="100">
        <v>132</v>
      </c>
      <c r="F107" s="100">
        <v>21</v>
      </c>
      <c r="G107" s="100">
        <v>55</v>
      </c>
      <c r="H107" s="100">
        <v>24</v>
      </c>
      <c r="I107" s="100">
        <v>18</v>
      </c>
    </row>
    <row r="108" spans="1:21" x14ac:dyDescent="0.25">
      <c r="A108" s="108">
        <v>2</v>
      </c>
      <c r="B108" s="114"/>
      <c r="C108" s="100">
        <v>0</v>
      </c>
      <c r="D108" s="100">
        <v>27</v>
      </c>
      <c r="E108" s="100">
        <v>46</v>
      </c>
      <c r="F108" s="100">
        <v>31</v>
      </c>
      <c r="G108" s="100">
        <v>10</v>
      </c>
      <c r="H108" s="100">
        <v>99</v>
      </c>
      <c r="I108" s="100">
        <v>9</v>
      </c>
    </row>
    <row r="109" spans="1:21" x14ac:dyDescent="0.25">
      <c r="A109" s="108">
        <v>3</v>
      </c>
      <c r="B109" s="114"/>
      <c r="C109" s="100"/>
      <c r="D109" s="100">
        <v>0</v>
      </c>
      <c r="E109" s="100">
        <v>22</v>
      </c>
      <c r="F109" s="100">
        <v>44</v>
      </c>
      <c r="G109" s="100">
        <v>33</v>
      </c>
      <c r="H109" s="100">
        <v>77</v>
      </c>
      <c r="I109" s="100">
        <v>16</v>
      </c>
    </row>
    <row r="110" spans="1:21" x14ac:dyDescent="0.25">
      <c r="A110" s="108">
        <v>4</v>
      </c>
      <c r="B110" s="114"/>
      <c r="C110" s="100"/>
      <c r="D110" s="100"/>
      <c r="E110" s="100">
        <v>0</v>
      </c>
      <c r="F110" s="100">
        <v>18</v>
      </c>
      <c r="G110" s="100">
        <v>9</v>
      </c>
      <c r="H110" s="100">
        <v>66</v>
      </c>
      <c r="I110" s="100">
        <v>15</v>
      </c>
    </row>
    <row r="111" spans="1:21" x14ac:dyDescent="0.25">
      <c r="A111" s="108">
        <v>5</v>
      </c>
      <c r="B111" s="114"/>
      <c r="C111" s="100"/>
      <c r="D111" s="100"/>
      <c r="E111" s="100"/>
      <c r="F111" s="100">
        <v>0</v>
      </c>
      <c r="G111" s="100">
        <v>90</v>
      </c>
      <c r="H111" s="100">
        <v>11</v>
      </c>
      <c r="I111" s="100">
        <v>19</v>
      </c>
    </row>
    <row r="112" spans="1:21" x14ac:dyDescent="0.25">
      <c r="A112" s="108">
        <v>6</v>
      </c>
      <c r="B112" s="114"/>
      <c r="C112" s="100"/>
      <c r="D112" s="100"/>
      <c r="E112" s="100"/>
      <c r="F112" s="100"/>
      <c r="G112" s="100">
        <v>0</v>
      </c>
      <c r="H112" s="100">
        <v>44</v>
      </c>
      <c r="I112" s="100">
        <v>8</v>
      </c>
    </row>
    <row r="113" spans="1:9" x14ac:dyDescent="0.25">
      <c r="A113" s="108">
        <v>7</v>
      </c>
      <c r="B113" s="114"/>
      <c r="C113" s="100"/>
      <c r="D113" s="100"/>
      <c r="E113" s="100"/>
      <c r="F113" s="100"/>
      <c r="G113" s="100"/>
      <c r="H113" s="100">
        <v>0</v>
      </c>
      <c r="I113" s="100">
        <v>5</v>
      </c>
    </row>
    <row r="114" spans="1:9" x14ac:dyDescent="0.25">
      <c r="A114" s="108" t="s">
        <v>165</v>
      </c>
      <c r="B114" s="100">
        <v>5</v>
      </c>
      <c r="C114" s="100">
        <v>13</v>
      </c>
      <c r="D114" s="100">
        <v>22</v>
      </c>
      <c r="E114" s="100">
        <v>22</v>
      </c>
      <c r="F114" s="100">
        <v>7</v>
      </c>
      <c r="G114" s="100">
        <v>12</v>
      </c>
      <c r="H114" s="100">
        <v>9</v>
      </c>
    </row>
    <row r="117" spans="1:9" x14ac:dyDescent="0.25">
      <c r="A117" s="102" t="s">
        <v>160</v>
      </c>
    </row>
    <row r="118" spans="1:9" x14ac:dyDescent="0.25">
      <c r="A118" s="113" t="s">
        <v>166</v>
      </c>
      <c r="B118" s="113" t="s">
        <v>165</v>
      </c>
      <c r="C118" s="113"/>
      <c r="D118" s="113" t="s">
        <v>159</v>
      </c>
      <c r="E118" s="113" t="s">
        <v>164</v>
      </c>
    </row>
    <row r="119" spans="1:9" x14ac:dyDescent="0.25">
      <c r="A119" s="100">
        <v>18</v>
      </c>
      <c r="B119" s="100">
        <v>5</v>
      </c>
      <c r="C119" s="100">
        <f t="shared" ref="C119:C125" si="0">A119-B119</f>
        <v>13</v>
      </c>
      <c r="D119" s="112">
        <v>1</v>
      </c>
      <c r="E119" s="100" t="s">
        <v>152</v>
      </c>
    </row>
    <row r="120" spans="1:9" x14ac:dyDescent="0.25">
      <c r="A120" s="100">
        <v>9</v>
      </c>
      <c r="B120" s="100">
        <v>13</v>
      </c>
      <c r="C120" s="100">
        <f t="shared" si="0"/>
        <v>-4</v>
      </c>
      <c r="D120" s="112">
        <v>2</v>
      </c>
      <c r="E120" s="100" t="s">
        <v>48</v>
      </c>
    </row>
    <row r="121" spans="1:9" x14ac:dyDescent="0.25">
      <c r="A121" s="100">
        <v>16</v>
      </c>
      <c r="B121" s="100">
        <v>22</v>
      </c>
      <c r="C121" s="100">
        <f t="shared" si="0"/>
        <v>-6</v>
      </c>
      <c r="D121" s="112">
        <v>3</v>
      </c>
      <c r="E121" s="100" t="s">
        <v>47</v>
      </c>
    </row>
    <row r="122" spans="1:9" x14ac:dyDescent="0.25">
      <c r="A122" s="100">
        <v>15</v>
      </c>
      <c r="B122" s="100">
        <v>22</v>
      </c>
      <c r="C122" s="100">
        <f t="shared" si="0"/>
        <v>-7</v>
      </c>
      <c r="D122" s="112">
        <v>4</v>
      </c>
      <c r="E122" s="100" t="s">
        <v>46</v>
      </c>
    </row>
    <row r="123" spans="1:9" x14ac:dyDescent="0.25">
      <c r="A123" s="100">
        <v>19</v>
      </c>
      <c r="B123" s="100">
        <v>7</v>
      </c>
      <c r="C123" s="100">
        <f t="shared" si="0"/>
        <v>12</v>
      </c>
      <c r="D123" s="112">
        <v>5</v>
      </c>
      <c r="E123" s="100" t="s">
        <v>151</v>
      </c>
    </row>
    <row r="124" spans="1:9" x14ac:dyDescent="0.25">
      <c r="A124" s="100">
        <v>8</v>
      </c>
      <c r="B124" s="100">
        <v>12</v>
      </c>
      <c r="C124" s="100">
        <f t="shared" si="0"/>
        <v>-4</v>
      </c>
      <c r="D124" s="112">
        <v>6</v>
      </c>
      <c r="E124" s="100" t="s">
        <v>155</v>
      </c>
    </row>
    <row r="125" spans="1:9" x14ac:dyDescent="0.25">
      <c r="A125" s="100">
        <v>5</v>
      </c>
      <c r="B125" s="100">
        <v>9</v>
      </c>
      <c r="C125" s="100">
        <f t="shared" si="0"/>
        <v>-4</v>
      </c>
      <c r="D125" s="112">
        <v>7</v>
      </c>
      <c r="E125" s="100" t="s">
        <v>163</v>
      </c>
    </row>
    <row r="127" spans="1:9" x14ac:dyDescent="0.25">
      <c r="A127" s="102" t="s">
        <v>154</v>
      </c>
    </row>
    <row r="128" spans="1:9" x14ac:dyDescent="0.25">
      <c r="B128" s="105" t="s">
        <v>48</v>
      </c>
      <c r="C128" s="105" t="s">
        <v>47</v>
      </c>
      <c r="D128" s="105" t="s">
        <v>46</v>
      </c>
      <c r="E128" s="105" t="s">
        <v>155</v>
      </c>
      <c r="F128" s="105" t="s">
        <v>163</v>
      </c>
    </row>
    <row r="129" spans="1:21" x14ac:dyDescent="0.25">
      <c r="A129" s="111" t="s">
        <v>152</v>
      </c>
      <c r="B129" s="110">
        <v>56</v>
      </c>
      <c r="C129" s="110">
        <v>38</v>
      </c>
      <c r="D129" s="110">
        <v>132</v>
      </c>
      <c r="E129" s="110">
        <v>55</v>
      </c>
      <c r="F129" s="110">
        <v>24</v>
      </c>
      <c r="G129">
        <v>13</v>
      </c>
    </row>
    <row r="130" spans="1:21" x14ac:dyDescent="0.25">
      <c r="A130" s="111" t="s">
        <v>151</v>
      </c>
      <c r="B130" s="110">
        <v>31</v>
      </c>
      <c r="C130" s="110">
        <v>44</v>
      </c>
      <c r="D130" s="110">
        <v>18</v>
      </c>
      <c r="E130" s="110">
        <v>90</v>
      </c>
      <c r="F130" s="110">
        <v>11</v>
      </c>
      <c r="G130">
        <v>12</v>
      </c>
    </row>
    <row r="131" spans="1:21" x14ac:dyDescent="0.25">
      <c r="B131">
        <v>4</v>
      </c>
      <c r="C131">
        <v>6</v>
      </c>
      <c r="D131">
        <v>7</v>
      </c>
      <c r="E131">
        <v>4</v>
      </c>
      <c r="F131">
        <v>4</v>
      </c>
    </row>
    <row r="134" spans="1:21" x14ac:dyDescent="0.25">
      <c r="A134" s="102" t="s">
        <v>153</v>
      </c>
    </row>
    <row r="135" spans="1:21" x14ac:dyDescent="0.25">
      <c r="B135" s="99">
        <v>0</v>
      </c>
      <c r="C135" s="99">
        <v>6</v>
      </c>
      <c r="D135" s="99">
        <v>0</v>
      </c>
      <c r="E135" s="99">
        <v>4</v>
      </c>
      <c r="F135" s="99">
        <v>3</v>
      </c>
      <c r="G135">
        <f>SUM(B135:F135)</f>
        <v>13</v>
      </c>
    </row>
    <row r="136" spans="1:21" x14ac:dyDescent="0.25">
      <c r="B136" s="99">
        <v>4</v>
      </c>
      <c r="C136" s="99">
        <v>0</v>
      </c>
      <c r="D136" s="99">
        <v>7</v>
      </c>
      <c r="E136" s="99">
        <v>0</v>
      </c>
      <c r="F136" s="99">
        <v>1</v>
      </c>
      <c r="G136">
        <f>SUM(B136:F136)</f>
        <v>12</v>
      </c>
    </row>
    <row r="137" spans="1:21" x14ac:dyDescent="0.25">
      <c r="B137">
        <f>SUM(B135:B136)</f>
        <v>4</v>
      </c>
      <c r="C137">
        <f>SUM(C135:C136)</f>
        <v>6</v>
      </c>
      <c r="D137">
        <f>SUM(D135:D136)</f>
        <v>7</v>
      </c>
      <c r="E137">
        <f>SUM(E135:E136)</f>
        <v>4</v>
      </c>
      <c r="F137">
        <f>SUM(F135:F136)</f>
        <v>4</v>
      </c>
    </row>
    <row r="140" spans="1:21" x14ac:dyDescent="0.25">
      <c r="A140" t="s">
        <v>162</v>
      </c>
      <c r="B140" s="98">
        <f>SUMPRODUCT(B135:F136,B129:F130)</f>
        <v>781</v>
      </c>
    </row>
    <row r="144" spans="1:21" x14ac:dyDescent="0.25">
      <c r="A144" s="109" t="s">
        <v>161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</row>
    <row r="147" spans="1:8" x14ac:dyDescent="0.25">
      <c r="B147" s="106">
        <v>1</v>
      </c>
      <c r="C147" s="106">
        <v>2</v>
      </c>
      <c r="D147" s="106">
        <v>3</v>
      </c>
      <c r="E147" s="106">
        <v>4</v>
      </c>
      <c r="F147" s="106">
        <v>5</v>
      </c>
      <c r="G147" s="106">
        <v>6</v>
      </c>
      <c r="H147" s="106" t="s">
        <v>158</v>
      </c>
    </row>
    <row r="148" spans="1:8" x14ac:dyDescent="0.25">
      <c r="A148" s="108">
        <v>1</v>
      </c>
      <c r="B148" s="100">
        <v>0</v>
      </c>
      <c r="C148" s="100">
        <v>15</v>
      </c>
      <c r="D148" s="100">
        <v>5</v>
      </c>
      <c r="E148" s="100">
        <v>50</v>
      </c>
      <c r="F148" s="100">
        <v>45</v>
      </c>
      <c r="G148" s="100">
        <v>20</v>
      </c>
      <c r="H148" s="100">
        <v>10</v>
      </c>
    </row>
    <row r="149" spans="1:8" x14ac:dyDescent="0.25">
      <c r="A149" s="108">
        <v>2</v>
      </c>
      <c r="B149" s="100"/>
      <c r="C149" s="100">
        <v>0</v>
      </c>
      <c r="D149" s="100">
        <v>20</v>
      </c>
      <c r="E149" s="100">
        <v>40</v>
      </c>
      <c r="F149" s="100">
        <v>25</v>
      </c>
      <c r="G149" s="100">
        <v>33</v>
      </c>
      <c r="H149" s="100">
        <v>15</v>
      </c>
    </row>
    <row r="150" spans="1:8" x14ac:dyDescent="0.25">
      <c r="A150" s="108">
        <v>3</v>
      </c>
      <c r="B150" s="100"/>
      <c r="C150" s="100"/>
      <c r="D150" s="100">
        <v>0</v>
      </c>
      <c r="E150" s="100">
        <v>10</v>
      </c>
      <c r="F150" s="100">
        <v>15</v>
      </c>
      <c r="G150" s="100">
        <v>20</v>
      </c>
      <c r="H150" s="100">
        <v>15</v>
      </c>
    </row>
    <row r="151" spans="1:8" x14ac:dyDescent="0.25">
      <c r="A151" s="108">
        <v>4</v>
      </c>
      <c r="B151" s="100"/>
      <c r="C151" s="100"/>
      <c r="D151" s="100"/>
      <c r="E151" s="100">
        <v>0</v>
      </c>
      <c r="F151" s="100">
        <v>60</v>
      </c>
      <c r="G151" s="100">
        <v>45</v>
      </c>
      <c r="H151" s="100">
        <v>15</v>
      </c>
    </row>
    <row r="152" spans="1:8" x14ac:dyDescent="0.25">
      <c r="A152" s="108">
        <v>5</v>
      </c>
      <c r="B152" s="100"/>
      <c r="C152" s="100"/>
      <c r="D152" s="100"/>
      <c r="E152" s="100"/>
      <c r="F152" s="100">
        <v>0</v>
      </c>
      <c r="G152" s="100">
        <v>24</v>
      </c>
      <c r="H152" s="100">
        <v>12</v>
      </c>
    </row>
    <row r="153" spans="1:8" x14ac:dyDescent="0.25">
      <c r="A153" s="108">
        <v>6</v>
      </c>
      <c r="B153" s="100"/>
      <c r="C153" s="100"/>
      <c r="D153" s="100"/>
      <c r="E153" s="100"/>
      <c r="F153" s="100"/>
      <c r="G153" s="100">
        <v>0</v>
      </c>
      <c r="H153" s="100">
        <v>8</v>
      </c>
    </row>
    <row r="154" spans="1:8" x14ac:dyDescent="0.25">
      <c r="A154" s="108" t="s">
        <v>157</v>
      </c>
      <c r="B154" s="100">
        <v>17</v>
      </c>
      <c r="C154" s="100">
        <v>25</v>
      </c>
      <c r="D154" s="100">
        <v>2</v>
      </c>
      <c r="E154" s="100">
        <v>11</v>
      </c>
      <c r="F154" s="100">
        <v>8</v>
      </c>
      <c r="G154" s="100">
        <v>12</v>
      </c>
      <c r="H154" s="100">
        <v>75</v>
      </c>
    </row>
    <row r="157" spans="1:8" x14ac:dyDescent="0.25">
      <c r="A157" s="102" t="s">
        <v>160</v>
      </c>
    </row>
    <row r="158" spans="1:8" x14ac:dyDescent="0.25">
      <c r="A158" s="107" t="s">
        <v>159</v>
      </c>
      <c r="B158" s="107" t="s">
        <v>158</v>
      </c>
      <c r="C158" s="107" t="s">
        <v>157</v>
      </c>
      <c r="D158" s="107"/>
      <c r="E158" s="107" t="s">
        <v>156</v>
      </c>
    </row>
    <row r="159" spans="1:8" x14ac:dyDescent="0.25">
      <c r="A159" s="106">
        <v>1</v>
      </c>
      <c r="B159" s="100">
        <v>10</v>
      </c>
      <c r="C159" s="100">
        <v>17</v>
      </c>
      <c r="D159" s="100">
        <f t="shared" ref="D159:D164" si="1">B159-C159</f>
        <v>-7</v>
      </c>
      <c r="E159" s="100" t="s">
        <v>48</v>
      </c>
    </row>
    <row r="160" spans="1:8" x14ac:dyDescent="0.25">
      <c r="A160" s="106">
        <v>2</v>
      </c>
      <c r="B160" s="100">
        <v>15</v>
      </c>
      <c r="C160" s="100">
        <v>25</v>
      </c>
      <c r="D160" s="100">
        <f t="shared" si="1"/>
        <v>-10</v>
      </c>
      <c r="E160" s="100" t="s">
        <v>47</v>
      </c>
    </row>
    <row r="161" spans="1:5" x14ac:dyDescent="0.25">
      <c r="A161" s="106">
        <v>3</v>
      </c>
      <c r="B161" s="100">
        <v>15</v>
      </c>
      <c r="C161" s="100">
        <v>2</v>
      </c>
      <c r="D161" s="100">
        <f t="shared" si="1"/>
        <v>13</v>
      </c>
      <c r="E161" s="100" t="s">
        <v>152</v>
      </c>
    </row>
    <row r="162" spans="1:5" x14ac:dyDescent="0.25">
      <c r="A162" s="106">
        <v>4</v>
      </c>
      <c r="B162" s="100">
        <v>15</v>
      </c>
      <c r="C162" s="100">
        <v>11</v>
      </c>
      <c r="D162" s="100">
        <f t="shared" si="1"/>
        <v>4</v>
      </c>
      <c r="E162" s="100" t="s">
        <v>151</v>
      </c>
    </row>
    <row r="163" spans="1:5" x14ac:dyDescent="0.25">
      <c r="A163" s="106">
        <v>5</v>
      </c>
      <c r="B163" s="100">
        <v>12</v>
      </c>
      <c r="C163" s="100">
        <v>8</v>
      </c>
      <c r="D163" s="100">
        <f t="shared" si="1"/>
        <v>4</v>
      </c>
      <c r="E163" s="100" t="s">
        <v>150</v>
      </c>
    </row>
    <row r="164" spans="1:5" x14ac:dyDescent="0.25">
      <c r="A164" s="106">
        <v>6</v>
      </c>
      <c r="B164" s="100">
        <v>8</v>
      </c>
      <c r="C164" s="100">
        <v>12</v>
      </c>
      <c r="D164" s="100">
        <f t="shared" si="1"/>
        <v>-4</v>
      </c>
      <c r="E164" s="100" t="s">
        <v>155</v>
      </c>
    </row>
    <row r="168" spans="1:5" x14ac:dyDescent="0.25">
      <c r="A168" s="102" t="s">
        <v>154</v>
      </c>
    </row>
    <row r="170" spans="1:5" x14ac:dyDescent="0.25">
      <c r="B170" s="105" t="s">
        <v>152</v>
      </c>
      <c r="C170" s="105" t="s">
        <v>151</v>
      </c>
      <c r="D170" s="105" t="s">
        <v>150</v>
      </c>
    </row>
    <row r="171" spans="1:5" x14ac:dyDescent="0.25">
      <c r="A171" s="104" t="s">
        <v>48</v>
      </c>
      <c r="B171" s="103">
        <v>5</v>
      </c>
      <c r="C171" s="103">
        <v>50</v>
      </c>
      <c r="D171" s="103">
        <v>45</v>
      </c>
      <c r="E171">
        <v>7</v>
      </c>
    </row>
    <row r="172" spans="1:5" x14ac:dyDescent="0.25">
      <c r="A172" s="104" t="s">
        <v>47</v>
      </c>
      <c r="B172" s="103">
        <v>20</v>
      </c>
      <c r="C172" s="103">
        <v>40</v>
      </c>
      <c r="D172" s="103">
        <v>25</v>
      </c>
      <c r="E172">
        <v>10</v>
      </c>
    </row>
    <row r="173" spans="1:5" x14ac:dyDescent="0.25">
      <c r="A173" s="104" t="s">
        <v>46</v>
      </c>
      <c r="B173" s="103">
        <v>20</v>
      </c>
      <c r="C173" s="103">
        <v>45</v>
      </c>
      <c r="D173" s="103">
        <v>24</v>
      </c>
      <c r="E173">
        <v>4</v>
      </c>
    </row>
    <row r="174" spans="1:5" x14ac:dyDescent="0.25">
      <c r="B174">
        <v>13</v>
      </c>
      <c r="C174">
        <v>4</v>
      </c>
      <c r="D174">
        <v>4</v>
      </c>
    </row>
    <row r="177" spans="1:21" x14ac:dyDescent="0.25">
      <c r="A177" s="102" t="s">
        <v>153</v>
      </c>
    </row>
    <row r="178" spans="1:21" x14ac:dyDescent="0.25">
      <c r="B178" s="101" t="s">
        <v>152</v>
      </c>
      <c r="C178" s="100" t="s">
        <v>151</v>
      </c>
      <c r="D178" s="100" t="s">
        <v>150</v>
      </c>
    </row>
    <row r="179" spans="1:21" x14ac:dyDescent="0.25">
      <c r="A179" s="100" t="s">
        <v>48</v>
      </c>
      <c r="B179" s="99">
        <v>7</v>
      </c>
      <c r="C179" s="99">
        <v>0</v>
      </c>
      <c r="D179" s="99">
        <v>0</v>
      </c>
      <c r="E179">
        <f>SUM(B179:D179)</f>
        <v>7</v>
      </c>
    </row>
    <row r="180" spans="1:21" x14ac:dyDescent="0.25">
      <c r="A180" s="100" t="s">
        <v>47</v>
      </c>
      <c r="B180" s="99">
        <v>6</v>
      </c>
      <c r="C180" s="99">
        <v>4</v>
      </c>
      <c r="D180" s="99">
        <v>0</v>
      </c>
      <c r="E180">
        <f>SUM(B180:D180)</f>
        <v>10</v>
      </c>
    </row>
    <row r="181" spans="1:21" x14ac:dyDescent="0.25">
      <c r="A181" s="100" t="s">
        <v>46</v>
      </c>
      <c r="B181" s="99">
        <v>0</v>
      </c>
      <c r="C181" s="99">
        <v>0</v>
      </c>
      <c r="D181" s="99">
        <v>4</v>
      </c>
      <c r="E181">
        <f>SUM(B181:D181)</f>
        <v>4</v>
      </c>
    </row>
    <row r="182" spans="1:21" x14ac:dyDescent="0.25">
      <c r="B182">
        <f>SUM(B179:B181)</f>
        <v>13</v>
      </c>
      <c r="C182">
        <f>SUM(C179:C181)</f>
        <v>4</v>
      </c>
      <c r="D182">
        <f>SUM(D179:D181)</f>
        <v>4</v>
      </c>
    </row>
    <row r="185" spans="1:21" x14ac:dyDescent="0.25">
      <c r="A185" t="s">
        <v>56</v>
      </c>
      <c r="B185" s="98">
        <f>SUMPRODUCT(B171:D173,B179:D181)</f>
        <v>411</v>
      </c>
    </row>
    <row r="188" spans="1:21" x14ac:dyDescent="0.25">
      <c r="A188" s="109" t="s">
        <v>211</v>
      </c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</row>
    <row r="190" spans="1:21" x14ac:dyDescent="0.25">
      <c r="A190" s="128"/>
      <c r="B190" s="129" t="s">
        <v>33</v>
      </c>
      <c r="C190" s="129" t="s">
        <v>32</v>
      </c>
      <c r="D190" s="129" t="s">
        <v>63</v>
      </c>
      <c r="E190" s="129"/>
      <c r="F190" s="131" t="s">
        <v>212</v>
      </c>
    </row>
    <row r="191" spans="1:21" x14ac:dyDescent="0.25">
      <c r="A191" s="130" t="s">
        <v>190</v>
      </c>
      <c r="B191" s="127">
        <v>25</v>
      </c>
      <c r="C191" s="127">
        <v>38</v>
      </c>
      <c r="D191" s="127">
        <v>43</v>
      </c>
      <c r="E191" s="127">
        <v>0</v>
      </c>
      <c r="F191" s="126">
        <v>40</v>
      </c>
    </row>
    <row r="192" spans="1:21" x14ac:dyDescent="0.25">
      <c r="A192" s="130" t="s">
        <v>189</v>
      </c>
      <c r="B192" s="127">
        <v>29</v>
      </c>
      <c r="C192" s="127">
        <v>16</v>
      </c>
      <c r="D192" s="127">
        <v>51</v>
      </c>
      <c r="E192" s="127">
        <v>0</v>
      </c>
      <c r="F192" s="126">
        <v>40</v>
      </c>
    </row>
    <row r="193" spans="1:6" x14ac:dyDescent="0.25">
      <c r="A193" s="130" t="s">
        <v>188</v>
      </c>
      <c r="B193" s="127">
        <v>60</v>
      </c>
      <c r="C193" s="127">
        <v>42</v>
      </c>
      <c r="D193" s="127">
        <v>13</v>
      </c>
      <c r="E193" s="127">
        <v>0</v>
      </c>
      <c r="F193" s="126">
        <v>40</v>
      </c>
    </row>
    <row r="194" spans="1:6" x14ac:dyDescent="0.25">
      <c r="A194" s="130" t="s">
        <v>213</v>
      </c>
      <c r="B194" s="127">
        <v>44</v>
      </c>
      <c r="C194" s="127">
        <v>33</v>
      </c>
      <c r="D194" s="127">
        <v>22</v>
      </c>
      <c r="E194" s="127">
        <v>0</v>
      </c>
      <c r="F194" s="126">
        <v>40</v>
      </c>
    </row>
    <row r="195" spans="1:6" x14ac:dyDescent="0.25">
      <c r="A195" s="131" t="s">
        <v>82</v>
      </c>
      <c r="B195" s="126">
        <v>35</v>
      </c>
      <c r="C195" s="126">
        <v>35</v>
      </c>
      <c r="D195" s="126">
        <v>50</v>
      </c>
      <c r="E195" s="126">
        <f>SUM(F191:F194)-SUM(B195:D195)</f>
        <v>40</v>
      </c>
      <c r="F195" s="128"/>
    </row>
    <row r="197" spans="1:6" x14ac:dyDescent="0.25">
      <c r="B197" t="s">
        <v>33</v>
      </c>
      <c r="C197" t="s">
        <v>32</v>
      </c>
      <c r="D197" t="s">
        <v>63</v>
      </c>
      <c r="E197" t="s">
        <v>214</v>
      </c>
    </row>
    <row r="198" spans="1:6" x14ac:dyDescent="0.25">
      <c r="A198" t="s">
        <v>190</v>
      </c>
      <c r="B198" s="132">
        <v>35</v>
      </c>
      <c r="C198" s="132">
        <v>0</v>
      </c>
      <c r="D198" s="132">
        <v>0</v>
      </c>
      <c r="E198" s="132">
        <v>5</v>
      </c>
      <c r="F198">
        <f>SUM(B198:E198)</f>
        <v>40</v>
      </c>
    </row>
    <row r="199" spans="1:6" x14ac:dyDescent="0.25">
      <c r="A199" t="s">
        <v>189</v>
      </c>
      <c r="B199" s="132">
        <v>0</v>
      </c>
      <c r="C199" s="132">
        <v>35</v>
      </c>
      <c r="D199" s="132">
        <v>0</v>
      </c>
      <c r="E199" s="132">
        <v>5</v>
      </c>
      <c r="F199">
        <f t="shared" ref="F199:F201" si="2">SUM(B199:E199)</f>
        <v>40</v>
      </c>
    </row>
    <row r="200" spans="1:6" x14ac:dyDescent="0.25">
      <c r="A200" t="s">
        <v>188</v>
      </c>
      <c r="B200" s="132">
        <v>0</v>
      </c>
      <c r="C200" s="132">
        <v>0</v>
      </c>
      <c r="D200" s="132">
        <v>40</v>
      </c>
      <c r="E200" s="132">
        <v>0</v>
      </c>
      <c r="F200">
        <f t="shared" si="2"/>
        <v>40</v>
      </c>
    </row>
    <row r="201" spans="1:6" x14ac:dyDescent="0.25">
      <c r="B201" s="132">
        <v>0</v>
      </c>
      <c r="C201" s="132">
        <v>0</v>
      </c>
      <c r="D201" s="132">
        <v>10</v>
      </c>
      <c r="E201" s="132">
        <v>30</v>
      </c>
      <c r="F201">
        <f t="shared" si="2"/>
        <v>40</v>
      </c>
    </row>
    <row r="202" spans="1:6" x14ac:dyDescent="0.25">
      <c r="B202">
        <f>SUM(B198:B201)</f>
        <v>35</v>
      </c>
      <c r="C202">
        <f>SUM(C198:C201)</f>
        <v>35</v>
      </c>
      <c r="D202">
        <f>SUM(D198:D201)</f>
        <v>50</v>
      </c>
      <c r="E202">
        <f>SUM(E198:E201)</f>
        <v>40</v>
      </c>
    </row>
    <row r="205" spans="1:6" x14ac:dyDescent="0.25">
      <c r="A205" t="s">
        <v>215</v>
      </c>
      <c r="B205" s="133">
        <f>SUMPRODUCT(B198:E201,B191:E194)</f>
        <v>2175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C774-1860-4FCB-87DB-03FBC7DB379D}">
  <dimension ref="A1:U72"/>
  <sheetViews>
    <sheetView zoomScaleNormal="100" workbookViewId="0">
      <selection activeCell="G71" sqref="G71"/>
    </sheetView>
  </sheetViews>
  <sheetFormatPr defaultRowHeight="15" x14ac:dyDescent="0.25"/>
  <sheetData>
    <row r="1" spans="1:21" x14ac:dyDescent="0.25">
      <c r="A1" s="109" t="s">
        <v>207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3" spans="1:21" x14ac:dyDescent="0.25">
      <c r="B3" s="110">
        <v>1</v>
      </c>
      <c r="C3" s="110">
        <v>2</v>
      </c>
      <c r="D3" s="110">
        <v>3</v>
      </c>
    </row>
    <row r="4" spans="1:21" x14ac:dyDescent="0.25">
      <c r="A4" s="106" t="s">
        <v>48</v>
      </c>
      <c r="B4" s="100">
        <v>24</v>
      </c>
      <c r="C4" s="100">
        <v>12</v>
      </c>
      <c r="D4" s="100">
        <v>18</v>
      </c>
    </row>
    <row r="5" spans="1:21" x14ac:dyDescent="0.25">
      <c r="A5" s="106" t="s">
        <v>47</v>
      </c>
      <c r="B5" s="100">
        <v>18</v>
      </c>
      <c r="C5" s="100">
        <v>20</v>
      </c>
      <c r="D5" s="100">
        <v>16</v>
      </c>
    </row>
    <row r="6" spans="1:21" x14ac:dyDescent="0.25">
      <c r="A6" s="106" t="s">
        <v>46</v>
      </c>
      <c r="B6" s="100">
        <v>10</v>
      </c>
      <c r="C6" s="100">
        <v>8</v>
      </c>
      <c r="D6" s="100">
        <v>12</v>
      </c>
    </row>
    <row r="7" spans="1:21" x14ac:dyDescent="0.25">
      <c r="A7" s="106" t="s">
        <v>155</v>
      </c>
      <c r="B7" s="100">
        <v>16</v>
      </c>
      <c r="C7" s="100">
        <v>14</v>
      </c>
      <c r="D7" s="100">
        <v>6</v>
      </c>
    </row>
    <row r="9" spans="1:21" x14ac:dyDescent="0.25">
      <c r="B9" s="125">
        <v>1</v>
      </c>
      <c r="C9" s="125">
        <v>2</v>
      </c>
      <c r="D9" s="125">
        <v>3</v>
      </c>
    </row>
    <row r="10" spans="1:21" x14ac:dyDescent="0.25">
      <c r="A10" s="124" t="s">
        <v>48</v>
      </c>
      <c r="B10" s="99">
        <v>0</v>
      </c>
      <c r="C10" s="99">
        <v>1</v>
      </c>
      <c r="D10" s="99">
        <v>0</v>
      </c>
      <c r="E10">
        <f>SUM(B10:D10)</f>
        <v>1</v>
      </c>
    </row>
    <row r="11" spans="1:21" x14ac:dyDescent="0.25">
      <c r="A11" s="124" t="s">
        <v>47</v>
      </c>
      <c r="B11" s="99">
        <v>0</v>
      </c>
      <c r="C11" s="99">
        <v>0</v>
      </c>
      <c r="D11" s="99">
        <v>0</v>
      </c>
      <c r="E11">
        <f>SUM(B11:D11)</f>
        <v>0</v>
      </c>
    </row>
    <row r="12" spans="1:21" x14ac:dyDescent="0.25">
      <c r="A12" s="124" t="s">
        <v>46</v>
      </c>
      <c r="B12" s="99">
        <v>1</v>
      </c>
      <c r="C12" s="99">
        <v>0</v>
      </c>
      <c r="D12" s="99">
        <v>0</v>
      </c>
      <c r="E12">
        <f>SUM(B12:D12)</f>
        <v>1</v>
      </c>
    </row>
    <row r="13" spans="1:21" x14ac:dyDescent="0.25">
      <c r="A13" s="124" t="s">
        <v>155</v>
      </c>
      <c r="B13" s="99">
        <v>0</v>
      </c>
      <c r="C13" s="99">
        <v>0</v>
      </c>
      <c r="D13" s="99">
        <v>1</v>
      </c>
      <c r="E13">
        <f>SUM(B13:D13)</f>
        <v>1</v>
      </c>
    </row>
    <row r="14" spans="1:21" x14ac:dyDescent="0.25">
      <c r="B14">
        <f>SUM(B10:B13)</f>
        <v>1</v>
      </c>
      <c r="C14">
        <f>SUM(C10:C13)</f>
        <v>1</v>
      </c>
      <c r="D14">
        <f>SUM(D10:D13)</f>
        <v>1</v>
      </c>
    </row>
    <row r="16" spans="1:21" x14ac:dyDescent="0.25">
      <c r="A16" t="s">
        <v>56</v>
      </c>
      <c r="B16" s="123">
        <f>SUMPRODUCT(B10:D13,B4:D7)</f>
        <v>28</v>
      </c>
    </row>
    <row r="21" spans="1:21" x14ac:dyDescent="0.25">
      <c r="A21" s="109" t="s">
        <v>206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</row>
    <row r="22" spans="1:21" x14ac:dyDescent="0.25">
      <c r="A22" s="122" t="s">
        <v>205</v>
      </c>
      <c r="B22" s="122"/>
      <c r="C22" s="122"/>
      <c r="D22" s="122"/>
      <c r="E22" s="122"/>
      <c r="F22" s="122"/>
      <c r="G22" s="122"/>
      <c r="H22" s="122"/>
    </row>
    <row r="23" spans="1:21" x14ac:dyDescent="0.25">
      <c r="B23" s="116" t="s">
        <v>203</v>
      </c>
      <c r="C23" s="116" t="s">
        <v>202</v>
      </c>
      <c r="D23" s="116" t="s">
        <v>201</v>
      </c>
      <c r="E23" s="116" t="s">
        <v>200</v>
      </c>
    </row>
    <row r="24" spans="1:21" x14ac:dyDescent="0.25">
      <c r="A24" s="106" t="s">
        <v>199</v>
      </c>
      <c r="B24" s="100">
        <v>1</v>
      </c>
      <c r="C24" s="100">
        <v>0.5</v>
      </c>
      <c r="D24" s="100">
        <v>0.25</v>
      </c>
      <c r="E24" s="100">
        <v>2</v>
      </c>
    </row>
    <row r="25" spans="1:21" x14ac:dyDescent="0.25">
      <c r="A25" s="106" t="s">
        <v>198</v>
      </c>
      <c r="B25" s="100">
        <v>2</v>
      </c>
      <c r="C25" s="100">
        <v>0.1</v>
      </c>
      <c r="D25" s="100">
        <v>0.5</v>
      </c>
      <c r="E25" s="100">
        <v>1</v>
      </c>
    </row>
    <row r="26" spans="1:21" x14ac:dyDescent="0.25">
      <c r="A26" s="106" t="s">
        <v>197</v>
      </c>
      <c r="B26" s="100">
        <v>2</v>
      </c>
      <c r="C26" s="100">
        <v>0.2</v>
      </c>
      <c r="D26" s="100">
        <v>1</v>
      </c>
      <c r="E26" s="100">
        <v>2</v>
      </c>
    </row>
    <row r="27" spans="1:21" x14ac:dyDescent="0.25">
      <c r="A27" s="106" t="s">
        <v>196</v>
      </c>
      <c r="B27" s="100">
        <v>1</v>
      </c>
      <c r="C27" s="100">
        <v>0.5</v>
      </c>
      <c r="D27" s="100">
        <v>0.25</v>
      </c>
      <c r="E27" s="100">
        <v>0.5</v>
      </c>
    </row>
    <row r="31" spans="1:21" x14ac:dyDescent="0.25">
      <c r="B31" s="99">
        <v>1</v>
      </c>
      <c r="C31" s="99">
        <v>0</v>
      </c>
      <c r="D31" s="99">
        <v>0</v>
      </c>
      <c r="E31" s="99">
        <v>0</v>
      </c>
      <c r="F31">
        <f>SUM(B31:E31)</f>
        <v>1</v>
      </c>
    </row>
    <row r="32" spans="1:21" x14ac:dyDescent="0.25">
      <c r="B32" s="99">
        <v>0</v>
      </c>
      <c r="C32" s="99">
        <v>0</v>
      </c>
      <c r="D32" s="99">
        <v>1</v>
      </c>
      <c r="E32" s="99">
        <v>0</v>
      </c>
      <c r="F32">
        <f>SUM(B32:E32)</f>
        <v>1</v>
      </c>
    </row>
    <row r="33" spans="1:8" x14ac:dyDescent="0.25">
      <c r="B33" s="99">
        <v>0</v>
      </c>
      <c r="C33" s="99">
        <v>1</v>
      </c>
      <c r="D33" s="99">
        <v>0</v>
      </c>
      <c r="E33" s="99">
        <v>0</v>
      </c>
      <c r="F33">
        <f>SUM(B33:E33)</f>
        <v>1</v>
      </c>
    </row>
    <row r="34" spans="1:8" x14ac:dyDescent="0.25">
      <c r="B34" s="99">
        <v>0</v>
      </c>
      <c r="C34" s="99">
        <v>0</v>
      </c>
      <c r="D34" s="99">
        <v>0</v>
      </c>
      <c r="E34" s="99">
        <v>1</v>
      </c>
      <c r="F34">
        <f>SUM(B34:E34)</f>
        <v>1</v>
      </c>
    </row>
    <row r="35" spans="1:8" x14ac:dyDescent="0.25">
      <c r="B35">
        <f>SUM(B31:B34)</f>
        <v>1</v>
      </c>
      <c r="C35">
        <f>SUM(C31:C34)</f>
        <v>1</v>
      </c>
      <c r="D35">
        <f>SUM(D31:D34)</f>
        <v>1</v>
      </c>
      <c r="E35">
        <f>SUM(E31:E34)</f>
        <v>1</v>
      </c>
    </row>
    <row r="37" spans="1:8" x14ac:dyDescent="0.25">
      <c r="A37" t="s">
        <v>56</v>
      </c>
      <c r="B37" s="121">
        <f>SUMPRODUCT(B31:E34,B24:E27)</f>
        <v>2.2000000000000002</v>
      </c>
    </row>
    <row r="39" spans="1:8" x14ac:dyDescent="0.25">
      <c r="A39" s="122" t="s">
        <v>204</v>
      </c>
      <c r="B39" s="122"/>
      <c r="C39" s="122"/>
      <c r="D39" s="122"/>
      <c r="E39" s="122"/>
      <c r="F39" s="122"/>
      <c r="G39" s="122"/>
      <c r="H39" s="122"/>
    </row>
    <row r="40" spans="1:8" x14ac:dyDescent="0.25">
      <c r="B40" s="103" t="s">
        <v>203</v>
      </c>
      <c r="C40" s="103" t="s">
        <v>202</v>
      </c>
      <c r="D40" s="103" t="s">
        <v>201</v>
      </c>
      <c r="E40" s="103" t="s">
        <v>200</v>
      </c>
    </row>
    <row r="41" spans="1:8" x14ac:dyDescent="0.25">
      <c r="A41" s="106" t="s">
        <v>199</v>
      </c>
      <c r="B41" s="100">
        <f t="shared" ref="B41:E44" si="0">1/B24</f>
        <v>1</v>
      </c>
      <c r="C41" s="100">
        <f t="shared" si="0"/>
        <v>2</v>
      </c>
      <c r="D41" s="100">
        <f t="shared" si="0"/>
        <v>4</v>
      </c>
      <c r="E41" s="100">
        <f t="shared" si="0"/>
        <v>0.5</v>
      </c>
    </row>
    <row r="42" spans="1:8" x14ac:dyDescent="0.25">
      <c r="A42" s="106" t="s">
        <v>198</v>
      </c>
      <c r="B42" s="100">
        <f t="shared" si="0"/>
        <v>0.5</v>
      </c>
      <c r="C42" s="100">
        <f t="shared" si="0"/>
        <v>10</v>
      </c>
      <c r="D42" s="100">
        <f t="shared" si="0"/>
        <v>2</v>
      </c>
      <c r="E42" s="100">
        <f t="shared" si="0"/>
        <v>1</v>
      </c>
    </row>
    <row r="43" spans="1:8" x14ac:dyDescent="0.25">
      <c r="A43" s="106" t="s">
        <v>197</v>
      </c>
      <c r="B43" s="100">
        <f t="shared" si="0"/>
        <v>0.5</v>
      </c>
      <c r="C43" s="100">
        <f t="shared" si="0"/>
        <v>5</v>
      </c>
      <c r="D43" s="100">
        <f t="shared" si="0"/>
        <v>1</v>
      </c>
      <c r="E43" s="100">
        <f t="shared" si="0"/>
        <v>0.5</v>
      </c>
    </row>
    <row r="44" spans="1:8" x14ac:dyDescent="0.25">
      <c r="A44" s="106" t="s">
        <v>196</v>
      </c>
      <c r="B44" s="100">
        <f t="shared" si="0"/>
        <v>1</v>
      </c>
      <c r="C44" s="100">
        <f t="shared" si="0"/>
        <v>2</v>
      </c>
      <c r="D44" s="100">
        <f t="shared" si="0"/>
        <v>4</v>
      </c>
      <c r="E44" s="100">
        <f t="shared" si="0"/>
        <v>2</v>
      </c>
    </row>
    <row r="47" spans="1:8" x14ac:dyDescent="0.25">
      <c r="B47" s="99">
        <v>0</v>
      </c>
      <c r="C47" s="99">
        <v>0</v>
      </c>
      <c r="D47" s="99">
        <v>1</v>
      </c>
      <c r="E47" s="99">
        <v>0</v>
      </c>
      <c r="F47">
        <f>SUM(B47:E47)</f>
        <v>1</v>
      </c>
    </row>
    <row r="48" spans="1:8" x14ac:dyDescent="0.25">
      <c r="B48" s="99">
        <v>0</v>
      </c>
      <c r="C48" s="99">
        <v>1</v>
      </c>
      <c r="D48" s="99">
        <v>0</v>
      </c>
      <c r="E48" s="99">
        <v>0</v>
      </c>
      <c r="F48">
        <f>SUM(B48:E48)</f>
        <v>1</v>
      </c>
    </row>
    <row r="49" spans="1:21" x14ac:dyDescent="0.25">
      <c r="B49" s="99">
        <v>1</v>
      </c>
      <c r="C49" s="99">
        <v>0</v>
      </c>
      <c r="D49" s="99">
        <v>0</v>
      </c>
      <c r="E49" s="99">
        <v>0</v>
      </c>
      <c r="F49">
        <f>SUM(B49:E49)</f>
        <v>1</v>
      </c>
    </row>
    <row r="50" spans="1:21" x14ac:dyDescent="0.25">
      <c r="B50" s="99">
        <v>0</v>
      </c>
      <c r="C50" s="99">
        <v>0</v>
      </c>
      <c r="D50" s="99">
        <v>0</v>
      </c>
      <c r="E50" s="99">
        <v>1</v>
      </c>
      <c r="F50">
        <f>SUM(B50:E50)</f>
        <v>1</v>
      </c>
    </row>
    <row r="51" spans="1:21" x14ac:dyDescent="0.25">
      <c r="B51">
        <f>SUM(B47:B50)</f>
        <v>1</v>
      </c>
      <c r="C51">
        <f>SUM(C47:C50)</f>
        <v>1</v>
      </c>
      <c r="D51">
        <f>SUM(D47:D50)</f>
        <v>1</v>
      </c>
      <c r="E51">
        <f>SUM(E47:E50)</f>
        <v>1</v>
      </c>
    </row>
    <row r="53" spans="1:21" x14ac:dyDescent="0.25">
      <c r="A53" t="s">
        <v>56</v>
      </c>
      <c r="B53" s="121">
        <f>SUMPRODUCT(B47:E50,B41:E44)</f>
        <v>16.5</v>
      </c>
    </row>
    <row r="56" spans="1:21" x14ac:dyDescent="0.25">
      <c r="A56" s="109" t="s">
        <v>195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</row>
    <row r="58" spans="1:21" x14ac:dyDescent="0.25">
      <c r="B58" s="113">
        <v>1</v>
      </c>
      <c r="C58" s="113">
        <v>2</v>
      </c>
      <c r="D58" s="113">
        <v>3</v>
      </c>
      <c r="E58" s="113">
        <v>4</v>
      </c>
      <c r="F58" s="113">
        <v>5</v>
      </c>
    </row>
    <row r="59" spans="1:21" x14ac:dyDescent="0.25">
      <c r="A59" s="106">
        <v>1</v>
      </c>
      <c r="B59" s="100">
        <v>30</v>
      </c>
      <c r="C59" s="100">
        <v>36</v>
      </c>
      <c r="D59" s="100">
        <v>32</v>
      </c>
      <c r="E59" s="100">
        <v>26</v>
      </c>
      <c r="F59" s="100">
        <v>40</v>
      </c>
    </row>
    <row r="60" spans="1:21" x14ac:dyDescent="0.25">
      <c r="A60" s="106">
        <v>2</v>
      </c>
      <c r="B60" s="100">
        <v>32</v>
      </c>
      <c r="C60" s="100">
        <v>22</v>
      </c>
      <c r="D60" s="120">
        <v>100</v>
      </c>
      <c r="E60" s="100">
        <v>30</v>
      </c>
      <c r="F60" s="100">
        <v>35</v>
      </c>
    </row>
    <row r="61" spans="1:21" x14ac:dyDescent="0.25">
      <c r="A61" s="106">
        <v>3</v>
      </c>
      <c r="B61" s="100">
        <v>18</v>
      </c>
      <c r="C61" s="100">
        <v>26</v>
      </c>
      <c r="D61" s="100">
        <v>24</v>
      </c>
      <c r="E61" s="100">
        <v>16</v>
      </c>
      <c r="F61" s="100">
        <v>20</v>
      </c>
    </row>
    <row r="62" spans="1:21" x14ac:dyDescent="0.25">
      <c r="A62" s="106">
        <v>4</v>
      </c>
      <c r="B62" s="100">
        <v>37</v>
      </c>
      <c r="C62" s="100">
        <v>30</v>
      </c>
      <c r="D62" s="100">
        <v>28</v>
      </c>
      <c r="E62" s="100">
        <v>16</v>
      </c>
      <c r="F62" s="100">
        <v>19</v>
      </c>
    </row>
    <row r="65" spans="1:9" x14ac:dyDescent="0.25">
      <c r="B65" s="119">
        <v>1</v>
      </c>
      <c r="C65" s="119">
        <v>0</v>
      </c>
      <c r="D65" s="119">
        <v>0</v>
      </c>
      <c r="E65" s="119">
        <v>0</v>
      </c>
      <c r="F65" s="119">
        <v>0</v>
      </c>
      <c r="G65">
        <f>SUM(B65:F65)</f>
        <v>1</v>
      </c>
    </row>
    <row r="66" spans="1:9" x14ac:dyDescent="0.25">
      <c r="B66" s="119">
        <v>0</v>
      </c>
      <c r="C66" s="119">
        <v>1</v>
      </c>
      <c r="D66" s="119">
        <v>0</v>
      </c>
      <c r="E66" s="119">
        <v>0</v>
      </c>
      <c r="F66" s="119">
        <v>0</v>
      </c>
      <c r="G66">
        <f>SUM(B66:F66)</f>
        <v>1</v>
      </c>
    </row>
    <row r="67" spans="1:9" x14ac:dyDescent="0.25">
      <c r="B67" s="119">
        <v>0</v>
      </c>
      <c r="C67" s="119">
        <v>0</v>
      </c>
      <c r="D67" s="119">
        <v>1</v>
      </c>
      <c r="E67" s="119">
        <v>0</v>
      </c>
      <c r="F67" s="119">
        <v>0</v>
      </c>
      <c r="G67">
        <f>SUM(B67:F67)</f>
        <v>1</v>
      </c>
    </row>
    <row r="68" spans="1:9" x14ac:dyDescent="0.25">
      <c r="B68" s="119">
        <v>0</v>
      </c>
      <c r="C68" s="119">
        <v>0</v>
      </c>
      <c r="D68" s="119">
        <v>0</v>
      </c>
      <c r="E68" s="119">
        <v>0</v>
      </c>
      <c r="F68" s="119">
        <v>1</v>
      </c>
      <c r="G68">
        <f>SUM(B68:F68)</f>
        <v>1</v>
      </c>
    </row>
    <row r="69" spans="1:9" x14ac:dyDescent="0.25">
      <c r="B69">
        <f>SUM(B65:B68)</f>
        <v>1</v>
      </c>
      <c r="C69">
        <f>SUM(C65:C68)</f>
        <v>1</v>
      </c>
      <c r="D69">
        <f>SUM(D65:D68)</f>
        <v>1</v>
      </c>
      <c r="E69">
        <f>SUM(E65:E68)</f>
        <v>0</v>
      </c>
      <c r="F69">
        <f>SUM(F65:F68)</f>
        <v>1</v>
      </c>
    </row>
    <row r="70" spans="1:9" x14ac:dyDescent="0.25">
      <c r="I70" s="118" t="s">
        <v>194</v>
      </c>
    </row>
    <row r="72" spans="1:9" x14ac:dyDescent="0.25">
      <c r="A72" t="s">
        <v>56</v>
      </c>
      <c r="B72" s="108">
        <f>SUMPRODUCT(B65:F68,B59:F62)</f>
        <v>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42EC-D0D9-48AA-AD4C-4C7B363F66B8}">
  <dimension ref="A1:T52"/>
  <sheetViews>
    <sheetView workbookViewId="0">
      <selection activeCell="K30" sqref="K30"/>
    </sheetView>
  </sheetViews>
  <sheetFormatPr defaultRowHeight="15" x14ac:dyDescent="0.25"/>
  <cols>
    <col min="1" max="16384" width="9.140625" style="1"/>
  </cols>
  <sheetData>
    <row r="1" spans="1:20" x14ac:dyDescent="0.25">
      <c r="A1" s="21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3" spans="1:20" x14ac:dyDescent="0.25">
      <c r="E3" s="1" t="s">
        <v>17</v>
      </c>
    </row>
    <row r="4" spans="1:20" x14ac:dyDescent="0.25">
      <c r="A4" s="1" t="s">
        <v>29</v>
      </c>
      <c r="B4" s="1" t="s">
        <v>28</v>
      </c>
      <c r="C4" s="1" t="s">
        <v>27</v>
      </c>
      <c r="D4" s="24" t="s">
        <v>26</v>
      </c>
      <c r="G4" s="26"/>
      <c r="H4" s="1" t="s">
        <v>25</v>
      </c>
    </row>
    <row r="5" spans="1:20" x14ac:dyDescent="0.25">
      <c r="A5" s="1" t="s">
        <v>24</v>
      </c>
      <c r="B5" s="1">
        <v>2</v>
      </c>
      <c r="C5" s="1">
        <v>4</v>
      </c>
      <c r="D5" s="24">
        <v>6</v>
      </c>
      <c r="E5" s="1">
        <f>MIN(B5:D5)</f>
        <v>2</v>
      </c>
    </row>
    <row r="6" spans="1:20" x14ac:dyDescent="0.25">
      <c r="A6" s="1" t="s">
        <v>23</v>
      </c>
      <c r="B6" s="1">
        <v>3</v>
      </c>
      <c r="C6" s="1">
        <v>1</v>
      </c>
      <c r="D6" s="24">
        <v>4</v>
      </c>
      <c r="E6" s="1">
        <f>MIN(B6:D6)</f>
        <v>1</v>
      </c>
    </row>
    <row r="7" spans="1:20" x14ac:dyDescent="0.25">
      <c r="A7" s="24" t="s">
        <v>22</v>
      </c>
      <c r="B7" s="24">
        <v>2</v>
      </c>
      <c r="C7" s="24">
        <v>3</v>
      </c>
      <c r="D7" s="24">
        <v>3</v>
      </c>
      <c r="E7" s="25">
        <f>MIN(B7:D7)</f>
        <v>2</v>
      </c>
    </row>
    <row r="8" spans="1:20" x14ac:dyDescent="0.25">
      <c r="B8" s="1">
        <f>MAX(B5:B7)</f>
        <v>3</v>
      </c>
      <c r="C8" s="1">
        <f>MAX(C5:C7)</f>
        <v>4</v>
      </c>
      <c r="D8" s="24">
        <f>MAX(D5:D7)</f>
        <v>6</v>
      </c>
    </row>
    <row r="10" spans="1:20" x14ac:dyDescent="0.25">
      <c r="B10" s="1" t="s">
        <v>21</v>
      </c>
      <c r="C10" s="1" t="s">
        <v>20</v>
      </c>
      <c r="D10" s="1" t="s">
        <v>19</v>
      </c>
    </row>
    <row r="11" spans="1:20" x14ac:dyDescent="0.25">
      <c r="B11" s="1">
        <v>2</v>
      </c>
      <c r="C11" s="1">
        <v>3</v>
      </c>
      <c r="D11" s="1">
        <v>-1</v>
      </c>
      <c r="E11" s="1">
        <v>0</v>
      </c>
    </row>
    <row r="12" spans="1:20" x14ac:dyDescent="0.25">
      <c r="B12" s="1">
        <v>4</v>
      </c>
      <c r="C12" s="1">
        <v>1</v>
      </c>
      <c r="D12" s="1">
        <v>-1</v>
      </c>
      <c r="E12" s="1">
        <v>0</v>
      </c>
    </row>
    <row r="13" spans="1:20" x14ac:dyDescent="0.25">
      <c r="B13" s="1">
        <v>1</v>
      </c>
      <c r="C13" s="1">
        <v>1</v>
      </c>
      <c r="D13" s="1">
        <v>0</v>
      </c>
      <c r="E13" s="1">
        <v>1</v>
      </c>
    </row>
    <row r="14" spans="1:20" x14ac:dyDescent="0.25">
      <c r="E14" s="22">
        <f>SUM(E11:E13)</f>
        <v>1</v>
      </c>
    </row>
    <row r="16" spans="1:20" x14ac:dyDescent="0.25">
      <c r="B16" s="1" t="s">
        <v>21</v>
      </c>
      <c r="C16" s="1" t="s">
        <v>20</v>
      </c>
      <c r="D16" s="1" t="s">
        <v>19</v>
      </c>
    </row>
    <row r="17" spans="1:20" x14ac:dyDescent="0.25">
      <c r="B17" s="23">
        <v>0.5</v>
      </c>
      <c r="C17" s="23">
        <v>0.5</v>
      </c>
      <c r="D17" s="23">
        <v>2.5</v>
      </c>
    </row>
    <row r="19" spans="1:20" x14ac:dyDescent="0.25">
      <c r="A19" s="1">
        <f>SUMPRODUCT($B$17:$D$17,B11:D11)</f>
        <v>0</v>
      </c>
    </row>
    <row r="20" spans="1:20" x14ac:dyDescent="0.25">
      <c r="A20" s="1">
        <f>SUMPRODUCT($B$17:$D$17,B12:D12)</f>
        <v>0</v>
      </c>
    </row>
    <row r="21" spans="1:20" x14ac:dyDescent="0.25">
      <c r="A21" s="1">
        <f>SUMPRODUCT($B$17:$D$17,B13:D13)</f>
        <v>1</v>
      </c>
    </row>
    <row r="22" spans="1:20" x14ac:dyDescent="0.25">
      <c r="A22" s="22">
        <f>SUM(A19:A21)</f>
        <v>1</v>
      </c>
    </row>
    <row r="28" spans="1:20" x14ac:dyDescent="0.25">
      <c r="A28" s="21" t="s">
        <v>18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15.75" thickBot="1" x14ac:dyDescent="0.3">
      <c r="F29" s="1" t="s">
        <v>17</v>
      </c>
      <c r="G29" s="1" t="s">
        <v>16</v>
      </c>
    </row>
    <row r="30" spans="1:20" ht="15.75" thickBot="1" x14ac:dyDescent="0.3">
      <c r="A30" s="20" t="s">
        <v>15</v>
      </c>
      <c r="B30" s="19">
        <v>0.1</v>
      </c>
      <c r="C30" s="19">
        <v>0.2</v>
      </c>
      <c r="D30" s="18">
        <v>0.5</v>
      </c>
      <c r="E30" s="17">
        <v>0.2</v>
      </c>
      <c r="G30" s="16">
        <v>0.2</v>
      </c>
    </row>
    <row r="31" spans="1:20" x14ac:dyDescent="0.25">
      <c r="B31" s="15" t="s">
        <v>9</v>
      </c>
      <c r="C31" s="14" t="s">
        <v>8</v>
      </c>
      <c r="D31" s="13" t="s">
        <v>7</v>
      </c>
      <c r="E31" s="13" t="s">
        <v>6</v>
      </c>
      <c r="F31" s="8" t="s">
        <v>14</v>
      </c>
      <c r="G31" s="8" t="s">
        <v>13</v>
      </c>
      <c r="H31" s="8" t="s">
        <v>12</v>
      </c>
      <c r="I31" s="8" t="s">
        <v>11</v>
      </c>
    </row>
    <row r="32" spans="1:20" x14ac:dyDescent="0.25">
      <c r="A32" s="7" t="s">
        <v>4</v>
      </c>
      <c r="B32" s="5">
        <v>5</v>
      </c>
      <c r="C32" s="12">
        <v>15</v>
      </c>
      <c r="D32" s="12">
        <v>10</v>
      </c>
      <c r="E32" s="12">
        <v>0</v>
      </c>
      <c r="F32" s="1">
        <f>MIN(B32:E32)</f>
        <v>0</v>
      </c>
      <c r="G32" s="1">
        <f>$G$30*MIN(B32:E32)+(1-$G$30)*MAX(B32:E32)</f>
        <v>12</v>
      </c>
      <c r="H32" s="1">
        <f>AVERAGE(B32:E32)</f>
        <v>7.5</v>
      </c>
      <c r="I32" s="1">
        <f>SUMPRODUCT($B$30:$E$30,B32:E32)</f>
        <v>8.5</v>
      </c>
    </row>
    <row r="33" spans="1:12" x14ac:dyDescent="0.25">
      <c r="A33" s="6" t="s">
        <v>3</v>
      </c>
      <c r="B33" s="12">
        <v>10</v>
      </c>
      <c r="C33" s="12">
        <v>10</v>
      </c>
      <c r="D33" s="12">
        <v>-20</v>
      </c>
      <c r="E33" s="12">
        <v>30</v>
      </c>
      <c r="F33" s="1">
        <f>MIN(B33:E33)</f>
        <v>-20</v>
      </c>
      <c r="G33" s="1">
        <f>$G$30*MIN(B33:E33)+(1-$G$30)*MAX(B33:E33)</f>
        <v>20</v>
      </c>
      <c r="H33" s="1">
        <f>AVERAGE(B33:E33)</f>
        <v>7.5</v>
      </c>
      <c r="I33" s="1">
        <f>SUMPRODUCT($B$30:$E$30,B33:E33)</f>
        <v>-1</v>
      </c>
    </row>
    <row r="34" spans="1:12" x14ac:dyDescent="0.25">
      <c r="A34" s="6" t="s">
        <v>2</v>
      </c>
      <c r="B34" s="12">
        <v>40</v>
      </c>
      <c r="C34" s="12">
        <v>0</v>
      </c>
      <c r="D34" s="12">
        <v>50</v>
      </c>
      <c r="E34" s="12">
        <v>-30</v>
      </c>
      <c r="F34" s="1">
        <f>MIN(B34:E34)</f>
        <v>-30</v>
      </c>
      <c r="G34" s="1">
        <f>$G$30*MIN(B34:E34)+(1-$G$30)*MAX(B34:E34)</f>
        <v>34</v>
      </c>
      <c r="H34" s="1">
        <f>AVERAGE(B34:E34)</f>
        <v>15</v>
      </c>
      <c r="I34" s="1">
        <f>SUMPRODUCT($B$30:$E$30,B34:E34)</f>
        <v>23</v>
      </c>
    </row>
    <row r="35" spans="1:12" x14ac:dyDescent="0.25">
      <c r="A35" s="6" t="s">
        <v>1</v>
      </c>
      <c r="B35" s="12">
        <v>60</v>
      </c>
      <c r="C35" s="12">
        <v>0</v>
      </c>
      <c r="D35" s="12">
        <v>20</v>
      </c>
      <c r="E35" s="12">
        <v>10</v>
      </c>
      <c r="F35" s="1">
        <f>MIN(B35:E35)</f>
        <v>0</v>
      </c>
      <c r="G35" s="1">
        <f>$G$30*MIN(B35:E35)+(1-$G$30)*MAX(B35:E35)</f>
        <v>48</v>
      </c>
      <c r="H35" s="1">
        <f>AVERAGE(B35:E35)</f>
        <v>22.5</v>
      </c>
      <c r="I35" s="1">
        <f>SUMPRODUCT($B$30:$E$30,B35:E35)</f>
        <v>18</v>
      </c>
    </row>
    <row r="37" spans="1:12" x14ac:dyDescent="0.25">
      <c r="A37" s="11" t="s">
        <v>10</v>
      </c>
    </row>
    <row r="39" spans="1:12" x14ac:dyDescent="0.25">
      <c r="B39" s="9" t="s">
        <v>9</v>
      </c>
      <c r="C39" s="10" t="s">
        <v>8</v>
      </c>
      <c r="D39" s="9" t="s">
        <v>7</v>
      </c>
      <c r="E39" s="9" t="s">
        <v>6</v>
      </c>
      <c r="F39" s="8" t="s">
        <v>5</v>
      </c>
    </row>
    <row r="40" spans="1:12" x14ac:dyDescent="0.25">
      <c r="A40" s="7" t="s">
        <v>4</v>
      </c>
      <c r="B40" s="5">
        <f t="shared" ref="B40:E43" si="0">MAX(B$32:B$35)-B32</f>
        <v>55</v>
      </c>
      <c r="C40" s="5">
        <f t="shared" si="0"/>
        <v>0</v>
      </c>
      <c r="D40" s="5">
        <f t="shared" si="0"/>
        <v>40</v>
      </c>
      <c r="E40" s="5">
        <f t="shared" si="0"/>
        <v>30</v>
      </c>
      <c r="F40" s="4">
        <f>MAX(B40:E40)</f>
        <v>55</v>
      </c>
    </row>
    <row r="41" spans="1:12" x14ac:dyDescent="0.25">
      <c r="A41" s="6" t="s">
        <v>3</v>
      </c>
      <c r="B41" s="5">
        <f t="shared" si="0"/>
        <v>50</v>
      </c>
      <c r="C41" s="5">
        <f t="shared" si="0"/>
        <v>5</v>
      </c>
      <c r="D41" s="5">
        <f t="shared" si="0"/>
        <v>70</v>
      </c>
      <c r="E41" s="5">
        <f t="shared" si="0"/>
        <v>0</v>
      </c>
      <c r="F41" s="4">
        <f>MAX(B41:E41)</f>
        <v>70</v>
      </c>
    </row>
    <row r="42" spans="1:12" x14ac:dyDescent="0.25">
      <c r="A42" s="6" t="s">
        <v>2</v>
      </c>
      <c r="B42" s="5">
        <f t="shared" si="0"/>
        <v>20</v>
      </c>
      <c r="C42" s="5">
        <f t="shared" si="0"/>
        <v>15</v>
      </c>
      <c r="D42" s="5">
        <f t="shared" si="0"/>
        <v>0</v>
      </c>
      <c r="E42" s="5">
        <f t="shared" si="0"/>
        <v>60</v>
      </c>
      <c r="F42" s="4">
        <f>MAX(B42:E42)</f>
        <v>60</v>
      </c>
    </row>
    <row r="43" spans="1:12" x14ac:dyDescent="0.25">
      <c r="A43" s="6" t="s">
        <v>1</v>
      </c>
      <c r="B43" s="5">
        <f t="shared" si="0"/>
        <v>0</v>
      </c>
      <c r="C43" s="5">
        <f t="shared" si="0"/>
        <v>15</v>
      </c>
      <c r="D43" s="5">
        <f t="shared" si="0"/>
        <v>30</v>
      </c>
      <c r="E43" s="5">
        <f t="shared" si="0"/>
        <v>20</v>
      </c>
      <c r="F43" s="4">
        <f>MAX(B43:E43)</f>
        <v>30</v>
      </c>
    </row>
    <row r="46" spans="1:12" x14ac:dyDescent="0.25">
      <c r="B46" s="3" t="s">
        <v>0</v>
      </c>
    </row>
    <row r="48" spans="1:12" x14ac:dyDescent="0.25">
      <c r="B48" s="2">
        <v>0</v>
      </c>
      <c r="C48" s="2">
        <v>0.1</v>
      </c>
      <c r="D48" s="2">
        <v>0.2</v>
      </c>
      <c r="E48" s="2">
        <v>0.3</v>
      </c>
      <c r="F48" s="2">
        <v>0.4</v>
      </c>
      <c r="G48" s="2">
        <v>0.5</v>
      </c>
      <c r="H48" s="2">
        <v>0.6</v>
      </c>
      <c r="I48" s="2">
        <v>0.7</v>
      </c>
      <c r="J48" s="2">
        <v>0.8</v>
      </c>
      <c r="K48" s="2">
        <v>0.9</v>
      </c>
      <c r="L48" s="2">
        <v>1</v>
      </c>
    </row>
    <row r="49" spans="2:12" x14ac:dyDescent="0.25">
      <c r="B49" s="1">
        <f t="shared" ref="B49:L49" si="1">B$48*MIN($B32:$E32)+(1-B$48)*MAX($B32:$E32)</f>
        <v>15</v>
      </c>
      <c r="C49" s="1">
        <f t="shared" si="1"/>
        <v>13.5</v>
      </c>
      <c r="D49" s="1">
        <f t="shared" si="1"/>
        <v>12</v>
      </c>
      <c r="E49" s="1">
        <f t="shared" si="1"/>
        <v>10.5</v>
      </c>
      <c r="F49" s="1">
        <f t="shared" si="1"/>
        <v>9</v>
      </c>
      <c r="G49" s="1">
        <f t="shared" si="1"/>
        <v>7.5</v>
      </c>
      <c r="H49" s="1">
        <f t="shared" si="1"/>
        <v>6</v>
      </c>
      <c r="I49" s="1">
        <f t="shared" si="1"/>
        <v>4.5000000000000009</v>
      </c>
      <c r="J49" s="1">
        <f t="shared" si="1"/>
        <v>2.9999999999999991</v>
      </c>
      <c r="K49" s="1">
        <f t="shared" si="1"/>
        <v>1.4999999999999996</v>
      </c>
      <c r="L49" s="1">
        <f t="shared" si="1"/>
        <v>0</v>
      </c>
    </row>
    <row r="50" spans="2:12" x14ac:dyDescent="0.25">
      <c r="B50" s="1">
        <f t="shared" ref="B50:L50" si="2">B$48*MIN($B33:$E33)+(1-B$48)*MAX($B33:$E33)</f>
        <v>30</v>
      </c>
      <c r="C50" s="1">
        <f t="shared" si="2"/>
        <v>25</v>
      </c>
      <c r="D50" s="1">
        <f t="shared" si="2"/>
        <v>20</v>
      </c>
      <c r="E50" s="1">
        <f t="shared" si="2"/>
        <v>15</v>
      </c>
      <c r="F50" s="1">
        <f t="shared" si="2"/>
        <v>10</v>
      </c>
      <c r="G50" s="1">
        <f t="shared" si="2"/>
        <v>5</v>
      </c>
      <c r="H50" s="1">
        <f t="shared" si="2"/>
        <v>0</v>
      </c>
      <c r="I50" s="1">
        <f t="shared" si="2"/>
        <v>-4.9999999999999982</v>
      </c>
      <c r="J50" s="1">
        <f t="shared" si="2"/>
        <v>-10.000000000000002</v>
      </c>
      <c r="K50" s="1">
        <f t="shared" si="2"/>
        <v>-15</v>
      </c>
      <c r="L50" s="1">
        <f t="shared" si="2"/>
        <v>-20</v>
      </c>
    </row>
    <row r="51" spans="2:12" x14ac:dyDescent="0.25">
      <c r="B51" s="1">
        <f t="shared" ref="B51:L51" si="3">B$48*MIN($B34:$E34)+(1-B$48)*MAX($B34:$E34)</f>
        <v>50</v>
      </c>
      <c r="C51" s="1">
        <f t="shared" si="3"/>
        <v>42</v>
      </c>
      <c r="D51" s="1">
        <f t="shared" si="3"/>
        <v>34</v>
      </c>
      <c r="E51" s="1">
        <f t="shared" si="3"/>
        <v>26</v>
      </c>
      <c r="F51" s="1">
        <f t="shared" si="3"/>
        <v>18</v>
      </c>
      <c r="G51" s="1">
        <f t="shared" si="3"/>
        <v>10</v>
      </c>
      <c r="H51" s="1">
        <f t="shared" si="3"/>
        <v>2</v>
      </c>
      <c r="I51" s="1">
        <f t="shared" si="3"/>
        <v>-5.9999999999999982</v>
      </c>
      <c r="J51" s="1">
        <f t="shared" si="3"/>
        <v>-14.000000000000002</v>
      </c>
      <c r="K51" s="1">
        <f t="shared" si="3"/>
        <v>-22</v>
      </c>
      <c r="L51" s="1">
        <f t="shared" si="3"/>
        <v>-30</v>
      </c>
    </row>
    <row r="52" spans="2:12" x14ac:dyDescent="0.25">
      <c r="B52" s="1">
        <f t="shared" ref="B52:L52" si="4">B$48*MIN($B35:$E35)+(1-B$48)*MAX($B35:$E35)</f>
        <v>60</v>
      </c>
      <c r="C52" s="1">
        <f t="shared" si="4"/>
        <v>54</v>
      </c>
      <c r="D52" s="1">
        <f t="shared" si="4"/>
        <v>48</v>
      </c>
      <c r="E52" s="1">
        <f t="shared" si="4"/>
        <v>42</v>
      </c>
      <c r="F52" s="1">
        <f t="shared" si="4"/>
        <v>36</v>
      </c>
      <c r="G52" s="1">
        <f t="shared" si="4"/>
        <v>30</v>
      </c>
      <c r="H52" s="1">
        <f t="shared" si="4"/>
        <v>24</v>
      </c>
      <c r="I52" s="1">
        <f t="shared" si="4"/>
        <v>18.000000000000004</v>
      </c>
      <c r="J52" s="1">
        <f t="shared" si="4"/>
        <v>11.999999999999996</v>
      </c>
      <c r="K52" s="1">
        <f t="shared" si="4"/>
        <v>5.9999999999999982</v>
      </c>
      <c r="L52" s="1">
        <f t="shared" si="4"/>
        <v>0</v>
      </c>
    </row>
  </sheetData>
  <conditionalFormatting sqref="B8:D8">
    <cfRule type="cellIs" dxfId="8" priority="9" operator="equal">
      <formula>MIN($B$8:$D$8)</formula>
    </cfRule>
  </conditionalFormatting>
  <conditionalFormatting sqref="B49:L52">
    <cfRule type="cellIs" dxfId="7" priority="1" operator="equal">
      <formula>MAX(B$49:B$52)</formula>
    </cfRule>
  </conditionalFormatting>
  <conditionalFormatting sqref="E5:E7">
    <cfRule type="cellIs" dxfId="6" priority="8" operator="equal">
      <formula>MAX($E$5:$E$7)</formula>
    </cfRule>
  </conditionalFormatting>
  <conditionalFormatting sqref="F32:F35">
    <cfRule type="cellIs" dxfId="5" priority="7" operator="equal">
      <formula>MAX($F$32:$F$35)</formula>
    </cfRule>
  </conditionalFormatting>
  <conditionalFormatting sqref="F40:F43">
    <cfRule type="cellIs" dxfId="4" priority="2" operator="equal">
      <formula>MIN($F$40:$F$43)</formula>
    </cfRule>
  </conditionalFormatting>
  <conditionalFormatting sqref="G32:G35">
    <cfRule type="cellIs" dxfId="3" priority="6" operator="equal">
      <formula>MAX($G$32:$G$35)</formula>
    </cfRule>
  </conditionalFormatting>
  <conditionalFormatting sqref="H32:H35">
    <cfRule type="cellIs" dxfId="2" priority="4" operator="equal">
      <formula>MAX($H$32:$H$35)</formula>
    </cfRule>
  </conditionalFormatting>
  <conditionalFormatting sqref="H37">
    <cfRule type="cellIs" dxfId="1" priority="5" operator="equal">
      <formula>MAX($H$32:$H$35)</formula>
    </cfRule>
  </conditionalFormatting>
  <conditionalFormatting sqref="I32:I35">
    <cfRule type="cellIs" dxfId="0" priority="3" operator="equal">
      <formula>MAX($I$32:$I$35)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Programowanie_Liniowe_1</vt:lpstr>
      <vt:lpstr>Programowanie_Liniowe_2</vt:lpstr>
      <vt:lpstr>Programowanie_Liniowe_3</vt:lpstr>
      <vt:lpstr>Zaganienia_Transportowe</vt:lpstr>
      <vt:lpstr>Algorytm_Węgierski</vt:lpstr>
      <vt:lpstr>Gry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Kukiełka</dc:creator>
  <cp:lastModifiedBy>Kamil Kukiełka</cp:lastModifiedBy>
  <dcterms:created xsi:type="dcterms:W3CDTF">2015-06-05T18:19:34Z</dcterms:created>
  <dcterms:modified xsi:type="dcterms:W3CDTF">2024-01-06T13:47:04Z</dcterms:modified>
</cp:coreProperties>
</file>