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7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8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HA2UHRI\Downloads\STATS\"/>
    </mc:Choice>
  </mc:AlternateContent>
  <xr:revisionPtr revIDLastSave="0" documentId="13_ncr:1_{D5091B33-CAA5-4034-B1FC-F75A0B7CF3F0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21.6.2024" sheetId="12" r:id="rId1"/>
    <sheet name="24.6.2024" sheetId="11" r:id="rId2"/>
    <sheet name="25.6.2024" sheetId="15" r:id="rId3"/>
    <sheet name="26.6.2024" sheetId="17" r:id="rId4"/>
    <sheet name="27.6.2024" sheetId="18" r:id="rId5"/>
    <sheet name="28.6.2024" sheetId="19" r:id="rId6"/>
    <sheet name="volume" sheetId="2" r:id="rId7"/>
    <sheet name="TOTAL-MONTH" sheetId="16" r:id="rId8"/>
    <sheet name="Tracing wrong tasks OVER volume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2" l="1"/>
  <c r="N62" i="2" a="1"/>
  <c r="N62" i="2" s="1"/>
  <c r="N66" i="2" a="1"/>
  <c r="N66" i="2" s="1"/>
  <c r="M2" i="2"/>
  <c r="B58" i="19"/>
  <c r="B57" i="19"/>
  <c r="D68" i="19" s="1"/>
  <c r="E27" i="19"/>
  <c r="E1" i="19"/>
  <c r="B66" i="19" l="1"/>
  <c r="D69" i="19"/>
  <c r="D73" i="19" s="1"/>
  <c r="O2" i="2"/>
  <c r="D69" i="16" s="1"/>
  <c r="B54" i="11"/>
  <c r="B54" i="19" l="1"/>
  <c r="C57" i="19"/>
  <c r="D71" i="19"/>
  <c r="D72" i="19" s="1"/>
  <c r="D69" i="11"/>
  <c r="C57" i="11"/>
  <c r="D69" i="17"/>
  <c r="I5" i="8"/>
  <c r="C57" i="16" s="1"/>
  <c r="D69" i="15"/>
  <c r="D68" i="18"/>
  <c r="B58" i="18"/>
  <c r="C59" i="19"/>
  <c r="N64" i="2" a="1"/>
  <c r="N64" i="2" s="1"/>
  <c r="C58" i="19" s="1"/>
  <c r="E27" i="18"/>
  <c r="E1" i="18"/>
  <c r="D73" i="18" l="1"/>
  <c r="B66" i="18"/>
  <c r="D71" i="18"/>
  <c r="D72" i="18" s="1"/>
  <c r="B58" i="17"/>
  <c r="B66" i="17"/>
  <c r="E27" i="17"/>
  <c r="E1" i="17"/>
  <c r="D73" i="17" l="1"/>
  <c r="D71" i="17"/>
  <c r="D72" i="17" s="1"/>
  <c r="B57" i="16" l="1"/>
  <c r="D68" i="16" s="1"/>
  <c r="D72" i="11" l="1"/>
  <c r="B54" i="16"/>
  <c r="B58" i="16"/>
  <c r="E27" i="16"/>
  <c r="E1" i="16"/>
  <c r="B56" i="12"/>
  <c r="N75" i="2" a="1"/>
  <c r="N75" i="2" s="1"/>
  <c r="C63" i="19" s="1"/>
  <c r="N71" i="2" a="1"/>
  <c r="N71" i="2" s="1"/>
  <c r="N69" i="2" a="1"/>
  <c r="N69" i="2" s="1"/>
  <c r="C62" i="19" s="1"/>
  <c r="N73" i="2" a="1"/>
  <c r="N73" i="2" s="1"/>
  <c r="C61" i="19" s="1"/>
  <c r="B58" i="15"/>
  <c r="B57" i="15"/>
  <c r="E27" i="15"/>
  <c r="E1" i="15"/>
  <c r="E27" i="11"/>
  <c r="E1" i="11"/>
  <c r="C63" i="16" l="1"/>
  <c r="C63" i="18"/>
  <c r="C63" i="17"/>
  <c r="C61" i="16"/>
  <c r="C61" i="18"/>
  <c r="C61" i="17"/>
  <c r="B18" i="15"/>
  <c r="C58" i="18"/>
  <c r="B18" i="16"/>
  <c r="C58" i="17"/>
  <c r="B54" i="17"/>
  <c r="C62" i="16"/>
  <c r="C62" i="18"/>
  <c r="C62" i="17"/>
  <c r="B54" i="15"/>
  <c r="B66" i="16"/>
  <c r="D68" i="15"/>
  <c r="D73" i="15" s="1"/>
  <c r="C58" i="15"/>
  <c r="B66" i="15"/>
  <c r="D71" i="15"/>
  <c r="D72" i="15" s="1"/>
  <c r="B58" i="11"/>
  <c r="B57" i="11"/>
  <c r="M199" i="2" a="1"/>
  <c r="M199" i="2" s="1"/>
  <c r="L198" i="2" a="1"/>
  <c r="L198" i="2" s="1"/>
  <c r="C62" i="15"/>
  <c r="E26" i="12"/>
  <c r="E1" i="12"/>
  <c r="C61" i="15" l="1"/>
  <c r="C63" i="15"/>
  <c r="C61" i="12"/>
  <c r="C62" i="12"/>
  <c r="C63" i="12"/>
  <c r="C58" i="12"/>
  <c r="B64" i="12"/>
  <c r="D67" i="12" s="1"/>
  <c r="B18" i="12"/>
  <c r="B18" i="11"/>
  <c r="C57" i="12"/>
  <c r="B53" i="12"/>
  <c r="D68" i="12" l="1"/>
  <c r="D73" i="16"/>
  <c r="D71" i="16"/>
  <c r="D72" i="16" s="1"/>
  <c r="B65" i="12"/>
  <c r="D72" i="12" l="1"/>
  <c r="D70" i="12"/>
  <c r="D71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<sst xmlns="http://schemas.openxmlformats.org/spreadsheetml/2006/main" count="2130" uniqueCount="339">
  <si>
    <t>PTS CURR</t>
  </si>
  <si>
    <t xml:space="preserve">number of errors </t>
  </si>
  <si>
    <t>Total tasks PTS CURR</t>
  </si>
  <si>
    <t>Total number of Errors :</t>
  </si>
  <si>
    <t xml:space="preserve">Processing (routing/late processing/charges) </t>
  </si>
  <si>
    <t>wrong debit value</t>
  </si>
  <si>
    <t>wrong credit value</t>
  </si>
  <si>
    <t>wrong value date</t>
  </si>
  <si>
    <t xml:space="preserve">Field 70 - description </t>
  </si>
  <si>
    <t xml:space="preserve">wrong benefi. Acc/debit account </t>
  </si>
  <si>
    <t>field 58/56</t>
  </si>
  <si>
    <t>field 57a</t>
  </si>
  <si>
    <t xml:space="preserve">wrong amount </t>
  </si>
  <si>
    <t>wrong rate</t>
  </si>
  <si>
    <t xml:space="preserve">fax agreement </t>
  </si>
  <si>
    <t xml:space="preserve">missing repair charges </t>
  </si>
  <si>
    <t xml:space="preserve">wrong debit acc.charges </t>
  </si>
  <si>
    <t xml:space="preserve">not processed </t>
  </si>
  <si>
    <t xml:space="preserve">late processing </t>
  </si>
  <si>
    <t>TOTAL PTS CURR TASKS</t>
  </si>
  <si>
    <t>21.6.2024</t>
  </si>
  <si>
    <t xml:space="preserve">PTS BULK </t>
  </si>
  <si>
    <t>Total tasks PTS BULK</t>
  </si>
  <si>
    <t>Total number of errors</t>
  </si>
  <si>
    <t>Wrong processing</t>
  </si>
  <si>
    <t>Domestic c. payment (wrong acc.numb)</t>
  </si>
  <si>
    <t>wrong input MT103/MT202</t>
  </si>
  <si>
    <t>wrong ref. number</t>
  </si>
  <si>
    <t>wrong currency of acc. N</t>
  </si>
  <si>
    <t>signature check</t>
  </si>
  <si>
    <t>wrong field 50k</t>
  </si>
  <si>
    <t>wrong field 59</t>
  </si>
  <si>
    <t xml:space="preserve">wrong debit acc. Value </t>
  </si>
  <si>
    <t xml:space="preserve">wrong c.account value </t>
  </si>
  <si>
    <t xml:space="preserve">wrong constant symbol </t>
  </si>
  <si>
    <t>DISPO-NAK(wrong charges amount)</t>
  </si>
  <si>
    <t>wrong amount (return payment)</t>
  </si>
  <si>
    <t>field 70 - remitance info.</t>
  </si>
  <si>
    <t>BBP</t>
  </si>
  <si>
    <t>SEPA</t>
  </si>
  <si>
    <t>TRSY</t>
  </si>
  <si>
    <t>DDP</t>
  </si>
  <si>
    <t>DPR</t>
  </si>
  <si>
    <t>DCA</t>
  </si>
  <si>
    <t xml:space="preserve">too late </t>
  </si>
  <si>
    <t xml:space="preserve">accounting </t>
  </si>
  <si>
    <t xml:space="preserve">wrong with charges </t>
  </si>
  <si>
    <t>not processed (because of COT, knowledge, missed..)</t>
  </si>
  <si>
    <t>DP</t>
  </si>
  <si>
    <t xml:space="preserve">TOTAL PTS BULK </t>
  </si>
  <si>
    <t>Total tasks - category</t>
  </si>
  <si>
    <t xml:space="preserve">Rates </t>
  </si>
  <si>
    <t>Dispo</t>
  </si>
  <si>
    <t xml:space="preserve">Telemos </t>
  </si>
  <si>
    <t xml:space="preserve">Messages </t>
  </si>
  <si>
    <t xml:space="preserve">Odmietnuta inkasa </t>
  </si>
  <si>
    <t xml:space="preserve">Open Items </t>
  </si>
  <si>
    <t xml:space="preserve">callback/ signature / disposal </t>
  </si>
  <si>
    <t xml:space="preserve">Total Error </t>
  </si>
  <si>
    <t xml:space="preserve">Total Tasks </t>
  </si>
  <si>
    <t xml:space="preserve">N.successful tasks </t>
  </si>
  <si>
    <t xml:space="preserve">Percentage of successful task </t>
  </si>
  <si>
    <t xml:space="preserve">Error percentage </t>
  </si>
  <si>
    <t>PTS Edit - Input</t>
  </si>
  <si>
    <t>Task Type</t>
  </si>
  <si>
    <t>TASK TYPE LEGEND</t>
  </si>
  <si>
    <t xml:space="preserve">Date </t>
  </si>
  <si>
    <t xml:space="preserve">Reference / acc.number </t>
  </si>
  <si>
    <t>Currency</t>
  </si>
  <si>
    <t>Amount</t>
  </si>
  <si>
    <t>Maker</t>
  </si>
  <si>
    <t>Minute</t>
  </si>
  <si>
    <t>Checker</t>
  </si>
  <si>
    <t>Plus task/volume</t>
  </si>
  <si>
    <t>PTS CURR - PC</t>
  </si>
  <si>
    <t xml:space="preserve">Total daily volume </t>
  </si>
  <si>
    <t>total volume</t>
  </si>
  <si>
    <t>21/6/2024</t>
  </si>
  <si>
    <t>96A7E53393D7088FC5148127E45E8E70</t>
  </si>
  <si>
    <t>EUR</t>
  </si>
  <si>
    <t>62.626,48 </t>
  </si>
  <si>
    <t xml:space="preserve">Michal </t>
  </si>
  <si>
    <t xml:space="preserve">Prague </t>
  </si>
  <si>
    <t>PC</t>
  </si>
  <si>
    <t xml:space="preserve">PTS BULK - PB </t>
  </si>
  <si>
    <t>21/6/2025</t>
  </si>
  <si>
    <t>PRA48168651</t>
  </si>
  <si>
    <t>CZK</t>
  </si>
  <si>
    <t>2.261,28 </t>
  </si>
  <si>
    <t>PB</t>
  </si>
  <si>
    <t>Rates - R</t>
  </si>
  <si>
    <t>SUM OF TYPE</t>
  </si>
  <si>
    <t>21/6/2026</t>
  </si>
  <si>
    <t>PRA48168650</t>
  </si>
  <si>
    <t>27.082,45 </t>
  </si>
  <si>
    <t>Messages - M</t>
  </si>
  <si>
    <t>R</t>
  </si>
  <si>
    <t>21/6/2027</t>
  </si>
  <si>
    <t>17.931.034,48</t>
  </si>
  <si>
    <t>4.448.600,00</t>
  </si>
  <si>
    <t>Open Items - OI</t>
  </si>
  <si>
    <t xml:space="preserve">callback/ signature / disposal - S </t>
  </si>
  <si>
    <t>D</t>
  </si>
  <si>
    <t>56.259,00</t>
  </si>
  <si>
    <t>30.000,-</t>
  </si>
  <si>
    <t>M</t>
  </si>
  <si>
    <t>1331063080/02</t>
  </si>
  <si>
    <t>56702,51</t>
  </si>
  <si>
    <t>O</t>
  </si>
  <si>
    <t>OI</t>
  </si>
  <si>
    <t>S</t>
  </si>
  <si>
    <t>20/6/2024</t>
  </si>
  <si>
    <t>500.000,00 </t>
  </si>
  <si>
    <t>F016200XXXXAXXX0001000001</t>
  </si>
  <si>
    <t>183.330,00 </t>
  </si>
  <si>
    <t>74,00</t>
  </si>
  <si>
    <t>2.579.500,00</t>
  </si>
  <si>
    <t>26,00</t>
  </si>
  <si>
    <t>86.000,00</t>
  </si>
  <si>
    <t>ICFSCT240619113214TDE1CZ43000526195</t>
  </si>
  <si>
    <t>46.346,56</t>
  </si>
  <si>
    <t>ICFSCT240619113214TDE1CZ43000526192</t>
  </si>
  <si>
    <t>48.745,63</t>
  </si>
  <si>
    <t>19/6/2024</t>
  </si>
  <si>
    <t>420,00</t>
  </si>
  <si>
    <t>08"47</t>
  </si>
  <si>
    <t>2.803.200,00</t>
  </si>
  <si>
    <t>41.000,00</t>
  </si>
  <si>
    <t>44.544,84 </t>
  </si>
  <si>
    <t>M00241946164</t>
  </si>
  <si>
    <t>5.000,00 </t>
  </si>
  <si>
    <t>44544,84</t>
  </si>
  <si>
    <t>18/6/2024</t>
  </si>
  <si>
    <t>3.909.700,00</t>
  </si>
  <si>
    <t>3,00</t>
  </si>
  <si>
    <t>17/6/2024</t>
  </si>
  <si>
    <t>31,00</t>
  </si>
  <si>
    <t>8.985.600,00</t>
  </si>
  <si>
    <t>45,00</t>
  </si>
  <si>
    <t>32.800,00</t>
  </si>
  <si>
    <t>USD</t>
  </si>
  <si>
    <t>610651,60</t>
  </si>
  <si>
    <t>679173,00</t>
  </si>
  <si>
    <t>PR00001344952</t>
  </si>
  <si>
    <t>16.863,00 </t>
  </si>
  <si>
    <t>11.348,50 </t>
  </si>
  <si>
    <t>14/6/2024</t>
  </si>
  <si>
    <t>1.315,00 </t>
  </si>
  <si>
    <t>RFBNX47FG8K</t>
  </si>
  <si>
    <t>339,00 </t>
  </si>
  <si>
    <t>PR00000187650</t>
  </si>
  <si>
    <t>290,00 </t>
  </si>
  <si>
    <t>50.000,00 </t>
  </si>
  <si>
    <t>214.849,46</t>
  </si>
  <si>
    <t>3.534,00 </t>
  </si>
  <si>
    <t>15.511,47 </t>
  </si>
  <si>
    <t>PRA48137676</t>
  </si>
  <si>
    <t>400.000,00</t>
  </si>
  <si>
    <t>385,00 </t>
  </si>
  <si>
    <t>1063080/02</t>
  </si>
  <si>
    <t>587494,87</t>
  </si>
  <si>
    <t>13/6/2024</t>
  </si>
  <si>
    <t>1.501.605,14 </t>
  </si>
  <si>
    <t>6.795,00 </t>
  </si>
  <si>
    <t>6.532,00 </t>
  </si>
  <si>
    <t>2.556,00 </t>
  </si>
  <si>
    <t>1.500,00 </t>
  </si>
  <si>
    <t>I00239279663</t>
  </si>
  <si>
    <t>384,00 </t>
  </si>
  <si>
    <t>350,00 </t>
  </si>
  <si>
    <t>100.000,00 </t>
  </si>
  <si>
    <t>F016200XXXXAXXX0000000001</t>
  </si>
  <si>
    <t>20.850,00</t>
  </si>
  <si>
    <t>PR00000375758</t>
  </si>
  <si>
    <t>2.400,00 </t>
  </si>
  <si>
    <t>1602000CH4A9F</t>
  </si>
  <si>
    <t>219,00 </t>
  </si>
  <si>
    <t>16020005WATKG</t>
  </si>
  <si>
    <t>21.054,00 </t>
  </si>
  <si>
    <t>3.500,00 </t>
  </si>
  <si>
    <t>1649742742/1XXXX</t>
  </si>
  <si>
    <t>47.117,35</t>
  </si>
  <si>
    <t>4.300,00 </t>
  </si>
  <si>
    <t>35.000,00</t>
  </si>
  <si>
    <t>PRA48082838</t>
  </si>
  <si>
    <t>1.000.000,00</t>
  </si>
  <si>
    <t>5.200,00 </t>
  </si>
  <si>
    <t>4.000.000,00 </t>
  </si>
  <si>
    <t>B240612JX7WHJ</t>
  </si>
  <si>
    <t>1.337,00 </t>
  </si>
  <si>
    <t>201,00 </t>
  </si>
  <si>
    <t>PR00000450051</t>
  </si>
  <si>
    <t>1.276,00 </t>
  </si>
  <si>
    <t>_CFD-AC0FBC33</t>
  </si>
  <si>
    <t>126.821,72 </t>
  </si>
  <si>
    <t>F016200XXXXAXXX0000000002</t>
  </si>
  <si>
    <t>4.982,88 </t>
  </si>
  <si>
    <t>F016200XXXXAXXX0000000008</t>
  </si>
  <si>
    <t>10.620,27 </t>
  </si>
  <si>
    <t>PRA47902536</t>
  </si>
  <si>
    <t>2.521,18 </t>
  </si>
  <si>
    <t>3.892.000,00</t>
  </si>
  <si>
    <t>72.600,00</t>
  </si>
  <si>
    <t>39,00</t>
  </si>
  <si>
    <t>6.279,07</t>
  </si>
  <si>
    <t>2.381.600,00</t>
  </si>
  <si>
    <t>19,00</t>
  </si>
  <si>
    <t>83.000,00</t>
  </si>
  <si>
    <t>61,00</t>
  </si>
  <si>
    <t>50.000,00</t>
  </si>
  <si>
    <t>9568,03</t>
  </si>
  <si>
    <t>54000,00</t>
  </si>
  <si>
    <t>746,00</t>
  </si>
  <si>
    <t>65,00</t>
  </si>
  <si>
    <t>2.836.000,00</t>
  </si>
  <si>
    <t>9,00</t>
  </si>
  <si>
    <t>137,04</t>
  </si>
  <si>
    <t>133103933800EUR</t>
  </si>
  <si>
    <t>19.165,33</t>
  </si>
  <si>
    <t>20.424,74</t>
  </si>
  <si>
    <t>czk</t>
  </si>
  <si>
    <t>67,00</t>
  </si>
  <si>
    <t>4.206.800,00</t>
  </si>
  <si>
    <t>37,00</t>
  </si>
  <si>
    <t>10.000,00</t>
  </si>
  <si>
    <t>AUD</t>
  </si>
  <si>
    <t>CAD</t>
  </si>
  <si>
    <t>CHF</t>
  </si>
  <si>
    <t>DKK</t>
  </si>
  <si>
    <t>GBP</t>
  </si>
  <si>
    <t>HKD</t>
  </si>
  <si>
    <t>HUF</t>
  </si>
  <si>
    <t>JPY</t>
  </si>
  <si>
    <t>NOK</t>
  </si>
  <si>
    <t>PLN</t>
  </si>
  <si>
    <t>RON</t>
  </si>
  <si>
    <t>SEK</t>
  </si>
  <si>
    <t>SGD</t>
  </si>
  <si>
    <t>TRY</t>
  </si>
  <si>
    <t>ZAR</t>
  </si>
  <si>
    <t>107.000,00</t>
  </si>
  <si>
    <t>13,00</t>
  </si>
  <si>
    <t>9.116.100,00</t>
  </si>
  <si>
    <t>71,00</t>
  </si>
  <si>
    <t xml:space="preserve">compare </t>
  </si>
  <si>
    <t>24/6/2024</t>
  </si>
  <si>
    <t>500,00 </t>
  </si>
  <si>
    <t>1.205,16 </t>
  </si>
  <si>
    <t>PR00000068112</t>
  </si>
  <si>
    <t>120,00 </t>
  </si>
  <si>
    <t>90,00 </t>
  </si>
  <si>
    <t>1,00 </t>
  </si>
  <si>
    <t>PRA48249594</t>
  </si>
  <si>
    <t xml:space="preserve">signature check </t>
  </si>
  <si>
    <t>318,00 </t>
  </si>
  <si>
    <t>4.700,00 </t>
  </si>
  <si>
    <t>7.989.400,00</t>
  </si>
  <si>
    <t>17.500,00</t>
  </si>
  <si>
    <t>NOLADE21HAM-B0B17348493888J7</t>
  </si>
  <si>
    <t>34.392,71</t>
  </si>
  <si>
    <t>200,00 </t>
  </si>
  <si>
    <t>PRA48252494</t>
  </si>
  <si>
    <t>132,10</t>
  </si>
  <si>
    <t>PRA48260878</t>
  </si>
  <si>
    <t>2.000.000,00</t>
  </si>
  <si>
    <t>192.165,25</t>
  </si>
  <si>
    <t>35BBPX</t>
  </si>
  <si>
    <t>25/6/2024</t>
  </si>
  <si>
    <t>_CFD-3066A36E</t>
  </si>
  <si>
    <t>140.762,00 </t>
  </si>
  <si>
    <t>RCGRMR59HH0</t>
  </si>
  <si>
    <t>883,30 </t>
  </si>
  <si>
    <t>1602000CHX1FT</t>
  </si>
  <si>
    <t>425,00 </t>
  </si>
  <si>
    <t>222,00 </t>
  </si>
  <si>
    <t>PRA48262628</t>
  </si>
  <si>
    <t>300.000,00</t>
  </si>
  <si>
    <t>35.000,00 </t>
  </si>
  <si>
    <t>0,6134</t>
  </si>
  <si>
    <t>242.000,00 </t>
  </si>
  <si>
    <t>19.426,00 </t>
  </si>
  <si>
    <t>3.070,00 </t>
  </si>
  <si>
    <t>880,00 </t>
  </si>
  <si>
    <t>25.6.2024</t>
  </si>
  <si>
    <t>24.6.2024</t>
  </si>
  <si>
    <t>Volume of PTS BULK</t>
  </si>
  <si>
    <t>83.746,52</t>
  </si>
  <si>
    <t>26/6/2024</t>
  </si>
  <si>
    <t>1602000CHX31I</t>
  </si>
  <si>
    <t>16.724,00 </t>
  </si>
  <si>
    <t>TBS3048437874</t>
  </si>
  <si>
    <t>13.935,57 </t>
  </si>
  <si>
    <t>1.000,00 </t>
  </si>
  <si>
    <t>HASPDEHHXXX-F0117736715000H6</t>
  </si>
  <si>
    <t>390.000,00</t>
  </si>
  <si>
    <t>WELADE3HXXX-A5117746040384H1</t>
  </si>
  <si>
    <t>1.290,00 </t>
  </si>
  <si>
    <t>71.172,40 </t>
  </si>
  <si>
    <t>26.6.2024</t>
  </si>
  <si>
    <t>27/6/2024</t>
  </si>
  <si>
    <t>_CFD-AA954133</t>
  </si>
  <si>
    <t>571.113,23 </t>
  </si>
  <si>
    <t>108.000,00 </t>
  </si>
  <si>
    <t>TBS3048523389</t>
  </si>
  <si>
    <t>29.645,00 </t>
  </si>
  <si>
    <t>RFBP9HP83WM</t>
  </si>
  <si>
    <t>3.000,00 </t>
  </si>
  <si>
    <t>PR00000029536</t>
  </si>
  <si>
    <t>2.361,59 </t>
  </si>
  <si>
    <t>PRA48308014</t>
  </si>
  <si>
    <t>47.000,00</t>
  </si>
  <si>
    <t>32.142,76 </t>
  </si>
  <si>
    <t>27.6.2024</t>
  </si>
  <si>
    <t>wrong tasks</t>
  </si>
  <si>
    <t>Together</t>
  </si>
  <si>
    <t>Volume of PTS CURR</t>
  </si>
  <si>
    <t xml:space="preserve">BBP total </t>
  </si>
  <si>
    <t>BBP -daily volume</t>
  </si>
  <si>
    <t>currency 3x ,(1x in subject)</t>
  </si>
  <si>
    <t>PR00000127409</t>
  </si>
  <si>
    <t>21.692,88 </t>
  </si>
  <si>
    <t>2.517,00 </t>
  </si>
  <si>
    <t>PR00000127402</t>
  </si>
  <si>
    <t>1.865,96 </t>
  </si>
  <si>
    <t>PR00000136442</t>
  </si>
  <si>
    <t>1.600,00 </t>
  </si>
  <si>
    <t>PR00000127410</t>
  </si>
  <si>
    <t>767,20 </t>
  </si>
  <si>
    <t>CB20240627A8H3224179A46568380000006</t>
  </si>
  <si>
    <t>22.495,00</t>
  </si>
  <si>
    <t>24.940,80 </t>
  </si>
  <si>
    <t xml:space="preserve">24.107,12 </t>
  </si>
  <si>
    <t>28.6.2024</t>
  </si>
  <si>
    <t>26.886,20 </t>
  </si>
  <si>
    <t>PR00000089284</t>
  </si>
  <si>
    <t>Wrong</t>
  </si>
  <si>
    <t>wrong</t>
  </si>
  <si>
    <t>CB2024062801JK224180C45586540000001</t>
  </si>
  <si>
    <t>477.750,00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</si>
</sst>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9">
    <font>
      <sz val="11"/>
      <color theme="1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sz val="14"/>
      <color theme="1"/>
      <name val="Aptos Narrow"/>
      <charset val="134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rgb="FF00610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sz val="12"/>
      <color rgb="FF006100"/>
      <name val="Calibri"/>
      <family val="2"/>
    </font>
    <font>
      <b/>
      <sz val="12"/>
      <color rgb="FFFA7D00"/>
      <name val="Calibri"/>
      <family val="2"/>
    </font>
    <font>
      <sz val="12"/>
      <color rgb="FF9C5700"/>
      <name val="Calibri"/>
      <family val="2"/>
    </font>
    <font>
      <sz val="12"/>
      <color rgb="FF000000"/>
      <name val="Calibri"/>
      <family val="2"/>
    </font>
    <font>
      <sz val="9"/>
      <color rgb="FF000000"/>
      <name val="Arial"/>
      <family val="2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FBF9"/>
        <bgColor indexed="64"/>
      </patternFill>
    </fill>
    <fill>
      <patternFill patternType="solid">
        <fgColor rgb="FFC6EFCE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5">
    <xf numFmtId="0" fontId="0" fillId="0" borderId="0"/>
    <xf numFmtId="43" fontId="11" fillId="0" borderId="0" applyFont="0" applyFill="0" applyBorder="0" applyAlignment="0" applyProtection="0"/>
    <xf numFmtId="0" fontId="2" fillId="3" borderId="1" applyNumberFormat="0" applyAlignment="0" applyProtection="0"/>
    <xf numFmtId="0" fontId="10" fillId="7" borderId="0" applyNumberFormat="0" applyBorder="0" applyAlignment="0" applyProtection="0"/>
    <xf numFmtId="0" fontId="1" fillId="2" borderId="0" applyNumberFormat="0" applyBorder="0" applyAlignment="0" applyProtection="0"/>
  </cellStyleXfs>
  <cellXfs count="64">
    <xf numFmtId="0" fontId="0" fillId="0" borderId="0" xfId="0"/>
    <xf numFmtId="0" fontId="1" fillId="2" borderId="0" xfId="4"/>
    <xf numFmtId="0" fontId="3" fillId="0" borderId="0" xfId="0" applyFont="1"/>
    <xf numFmtId="0" fontId="0" fillId="0" borderId="2" xfId="0" applyBorder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3" xfId="0" applyFont="1" applyBorder="1" applyAlignment="1">
      <alignment horizontal="left" vertical="top"/>
    </xf>
    <xf numFmtId="14" fontId="6" fillId="4" borderId="4" xfId="0" applyNumberFormat="1" applyFont="1" applyFill="1" applyBorder="1" applyAlignment="1">
      <alignment horizontal="left" vertical="top"/>
    </xf>
    <xf numFmtId="0" fontId="6" fillId="4" borderId="5" xfId="0" applyFont="1" applyFill="1" applyBorder="1" applyAlignment="1">
      <alignment horizontal="left" vertical="top"/>
    </xf>
    <xf numFmtId="0" fontId="6" fillId="4" borderId="6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20" fontId="5" fillId="0" borderId="0" xfId="0" applyNumberFormat="1" applyFont="1" applyAlignment="1">
      <alignment horizontal="left" vertical="top"/>
    </xf>
    <xf numFmtId="14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20" fontId="6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center"/>
    </xf>
    <xf numFmtId="0" fontId="4" fillId="5" borderId="0" xfId="0" applyFont="1" applyFill="1" applyAlignment="1">
      <alignment horizontal="left"/>
    </xf>
    <xf numFmtId="0" fontId="6" fillId="4" borderId="7" xfId="0" applyFont="1" applyFill="1" applyBorder="1" applyAlignment="1">
      <alignment horizontal="left" vertical="top"/>
    </xf>
    <xf numFmtId="0" fontId="5" fillId="0" borderId="0" xfId="0" applyFont="1" applyAlignment="1">
      <alignment horizontal="right" vertical="top"/>
    </xf>
    <xf numFmtId="0" fontId="1" fillId="5" borderId="0" xfId="4" applyFill="1" applyAlignment="1">
      <alignment horizontal="left"/>
    </xf>
    <xf numFmtId="0" fontId="4" fillId="4" borderId="0" xfId="0" applyFont="1" applyFill="1"/>
    <xf numFmtId="0" fontId="4" fillId="0" borderId="0" xfId="0" applyFont="1" applyAlignment="1">
      <alignment horizontal="right" wrapText="1"/>
    </xf>
    <xf numFmtId="0" fontId="9" fillId="0" borderId="0" xfId="0" applyFont="1" applyAlignment="1">
      <alignment horizontal="right"/>
    </xf>
    <xf numFmtId="14" fontId="5" fillId="0" borderId="0" xfId="0" applyNumberFormat="1" applyFont="1" applyAlignment="1">
      <alignment horizontal="left" vertical="top"/>
    </xf>
    <xf numFmtId="0" fontId="5" fillId="4" borderId="0" xfId="0" applyFont="1" applyFill="1"/>
    <xf numFmtId="0" fontId="12" fillId="7" borderId="0" xfId="3" applyFont="1"/>
    <xf numFmtId="0" fontId="13" fillId="3" borderId="1" xfId="2" applyFont="1"/>
    <xf numFmtId="0" fontId="5" fillId="0" borderId="0" xfId="0" applyFont="1"/>
    <xf numFmtId="0" fontId="14" fillId="2" borderId="0" xfId="4" applyFont="1"/>
    <xf numFmtId="0" fontId="1" fillId="0" borderId="0" xfId="4" applyFill="1" applyAlignment="1">
      <alignment horizontal="left"/>
    </xf>
    <xf numFmtId="44" fontId="5" fillId="0" borderId="3" xfId="0" applyNumberFormat="1" applyFont="1" applyBorder="1" applyAlignment="1">
      <alignment horizontal="right" vertical="top"/>
    </xf>
    <xf numFmtId="44" fontId="6" fillId="4" borderId="5" xfId="0" applyNumberFormat="1" applyFont="1" applyFill="1" applyBorder="1" applyAlignment="1">
      <alignment horizontal="right" vertical="top"/>
    </xf>
    <xf numFmtId="44" fontId="5" fillId="0" borderId="0" xfId="0" applyNumberFormat="1" applyFont="1" applyAlignment="1">
      <alignment horizontal="right" vertical="top"/>
    </xf>
    <xf numFmtId="44" fontId="6" fillId="0" borderId="0" xfId="0" applyNumberFormat="1" applyFont="1" applyAlignment="1">
      <alignment horizontal="right" vertical="top"/>
    </xf>
    <xf numFmtId="0" fontId="15" fillId="0" borderId="0" xfId="0" applyFont="1" applyAlignment="1">
      <alignment horizontal="right"/>
    </xf>
    <xf numFmtId="0" fontId="15" fillId="0" borderId="0" xfId="0" applyFont="1"/>
    <xf numFmtId="0" fontId="5" fillId="0" borderId="0" xfId="0" applyFont="1" applyAlignment="1">
      <alignment horizontal="right"/>
    </xf>
    <xf numFmtId="0" fontId="15" fillId="6" borderId="0" xfId="0" applyFont="1" applyFill="1" applyAlignment="1">
      <alignment horizontal="right" vertical="top" wrapText="1"/>
    </xf>
    <xf numFmtId="0" fontId="5" fillId="0" borderId="3" xfId="0" applyFont="1" applyBorder="1" applyAlignment="1">
      <alignment horizontal="right" vertical="top"/>
    </xf>
    <xf numFmtId="43" fontId="6" fillId="4" borderId="5" xfId="1" applyFont="1" applyFill="1" applyBorder="1" applyAlignment="1">
      <alignment horizontal="right" vertical="top"/>
    </xf>
    <xf numFmtId="4" fontId="1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 vertical="top"/>
    </xf>
    <xf numFmtId="43" fontId="6" fillId="0" borderId="0" xfId="1" applyFont="1" applyFill="1" applyBorder="1" applyAlignment="1">
      <alignment horizontal="right" vertical="top"/>
    </xf>
    <xf numFmtId="4" fontId="5" fillId="0" borderId="0" xfId="0" applyNumberFormat="1" applyFont="1" applyAlignment="1">
      <alignment horizontal="right" vertical="top"/>
    </xf>
    <xf numFmtId="0" fontId="13" fillId="3" borderId="1" xfId="2" applyFont="1" applyAlignment="1">
      <alignment horizontal="right"/>
    </xf>
    <xf numFmtId="0" fontId="6" fillId="0" borderId="0" xfId="0" applyFont="1" applyAlignment="1">
      <alignment horizontal="right" vertical="top"/>
    </xf>
    <xf numFmtId="20" fontId="5" fillId="0" borderId="0" xfId="0" applyNumberFormat="1" applyFont="1" applyAlignment="1">
      <alignment horizontal="right" vertical="top"/>
    </xf>
    <xf numFmtId="0" fontId="7" fillId="4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16" fillId="0" borderId="0" xfId="0" applyFont="1"/>
    <xf numFmtId="0" fontId="15" fillId="6" borderId="0" xfId="0" applyFont="1" applyFill="1" applyAlignment="1">
      <alignment horizontal="left" vertical="top" wrapText="1"/>
    </xf>
    <xf numFmtId="0" fontId="1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7" fillId="0" borderId="0" xfId="0" applyFont="1" applyAlignment="1">
      <alignment horizontal="left" vertical="top"/>
    </xf>
    <xf numFmtId="0" fontId="16" fillId="6" borderId="0" xfId="0" applyFont="1" applyFill="1" applyAlignment="1">
      <alignment horizontal="left" vertical="top" wrapText="1"/>
    </xf>
    <xf numFmtId="0" fontId="17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20" fontId="17" fillId="0" borderId="0" xfId="0" applyNumberFormat="1" applyFont="1" applyAlignment="1">
      <alignment vertical="top"/>
    </xf>
    <xf numFmtId="14" fontId="18" fillId="0" borderId="4" xfId="0" applyNumberFormat="1" applyFont="1" applyBorder="1" applyAlignment="1">
      <alignment horizontal="left" vertical="top"/>
    </xf>
    <xf numFmtId="43" fontId="18" fillId="0" borderId="0" xfId="1" applyFont="1" applyFill="1" applyBorder="1" applyAlignment="1">
      <alignment horizontal="left" vertical="top"/>
    </xf>
    <xf numFmtId="20" fontId="18" fillId="0" borderId="0" xfId="0" applyNumberFormat="1" applyFont="1" applyAlignment="1">
      <alignment vertical="top"/>
    </xf>
    <xf numFmtId="0" fontId="18" fillId="0" borderId="0" xfId="0" applyFont="1" applyAlignment="1">
      <alignment horizontal="left" vertical="top" wrapText="1"/>
    </xf>
  </cellXfs>
  <cellStyles count="5">
    <cellStyle name="Calculation" xfId="2" builtinId="22"/>
    <cellStyle name="Comma" xfId="1" builtinId="3"/>
    <cellStyle name="Good" xfId="3" builtinId="26"/>
    <cellStyle name="Neutral" xfId="4" builtinId="28"/>
    <cellStyle name="Normal" xfId="0" builtinId="0"/>
  </cellStyles>
  <dxfs count="9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ERRORS</a:t>
            </a:r>
            <a:r>
              <a:rPr lang="en-US" baseline="0"/>
              <a:t> VS TASKS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'21.6.2024'!$B$67</c:f>
              <c:strCache>
                <c:ptCount val="1"/>
                <c:pt idx="0">
                  <c:v>Total Error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'21.6.2024'!$C$67:$D$67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1-42E7-89EA-9773C944EBEE}"/>
            </c:ext>
          </c:extLst>
        </c:ser>
        <c:ser>
          <c:idx val="1"/>
          <c:order val="1"/>
          <c:tx>
            <c:strRef>
              <c:f>'21.6.2024'!$B$68</c:f>
              <c:strCache>
                <c:ptCount val="1"/>
                <c:pt idx="0">
                  <c:v>Total Tasks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'21.6.2024'!$C$68:$D$68</c:f>
              <c:numCache>
                <c:formatCode>General</c:formatCode>
                <c:ptCount val="2"/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B1-42E7-89EA-9773C944EB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27439087"/>
        <c:axId val="727426607"/>
      </c:barChart>
      <c:catAx>
        <c:axId val="727439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426607"/>
        <c:crosses val="autoZero"/>
        <c:auto val="1"/>
        <c:lblAlgn val="ctr"/>
        <c:lblOffset val="100"/>
        <c:noMultiLvlLbl val="0"/>
      </c:catAx>
      <c:valAx>
        <c:axId val="7274266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4390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WRONG</a:t>
            </a:r>
            <a:r>
              <a:rPr lang="en-US" baseline="0"/>
              <a:t> PROCESS TASK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20B-4004-8C36-C0769F0EB6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20B-4004-8C36-C0769F0EB6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20B-4004-8C36-C0769F0EB67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20B-4004-8C36-C0769F0EB67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20B-4004-8C36-C0769F0EB67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20B-4004-8C36-C0769F0EB67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F20B-4004-8C36-C0769F0EB67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F20B-4004-8C36-C0769F0EB67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F20B-4004-8C36-C0769F0EB67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'21.6.2024'!$A$56:$A$64</c:f>
              <c:strCache>
                <c:ptCount val="9"/>
                <c:pt idx="0">
                  <c:v>PTS BULK </c:v>
                </c:pt>
                <c:pt idx="1">
                  <c:v>PTS CURR</c:v>
                </c:pt>
                <c:pt idx="2">
                  <c:v>Rates </c:v>
                </c:pt>
                <c:pt idx="3">
                  <c:v>Dispo</c:v>
                </c:pt>
                <c:pt idx="4">
                  <c:v>Telemos </c:v>
                </c:pt>
                <c:pt idx="5">
                  <c:v>Messages </c:v>
                </c:pt>
                <c:pt idx="6">
                  <c:v>Odmietnuta inkasa </c:v>
                </c:pt>
                <c:pt idx="7">
                  <c:v>Open Items </c:v>
                </c:pt>
                <c:pt idx="8">
                  <c:v>callback/ signature / disposal </c:v>
                </c:pt>
              </c:strCache>
            </c:strRef>
          </c:cat>
          <c:val>
            <c:numRef>
              <c:f>'21.6.2024'!$B$56:$B$64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5C-4623-B568-8207413A823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54298869692951"/>
          <c:y val="3.7786325096459739E-2"/>
          <c:w val="0.27334204368249437"/>
          <c:h val="0.92742262055952684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PTS BULK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053-43F9-B2A4-FBF9EA1613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053-43F9-B2A4-FBF9EA1613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053-43F9-B2A4-FBF9EA1613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053-43F9-B2A4-FBF9EA16138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053-43F9-B2A4-FBF9EA16138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053-43F9-B2A4-FBF9EA16138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053-43F9-B2A4-FBF9EA16138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8053-43F9-B2A4-FBF9EA16138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8053-43F9-B2A4-FBF9EA16138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8053-43F9-B2A4-FBF9EA16138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8053-43F9-B2A4-FBF9EA16138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8053-43F9-B2A4-FBF9EA16138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053-43F9-B2A4-FBF9EA16138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8053-43F9-B2A4-FBF9EA16138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8053-43F9-B2A4-FBF9EA16138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8053-43F9-B2A4-FBF9EA16138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8053-43F9-B2A4-FBF9EA16138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8053-43F9-B2A4-FBF9EA16138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8053-43F9-B2A4-FBF9EA16138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8053-43F9-B2A4-FBF9EA16138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8053-43F9-B2A4-FBF9EA16138C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8053-43F9-B2A4-FBF9EA16138C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8053-43F9-B2A4-FBF9EA16138C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8053-43F9-B2A4-FBF9EA16138C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8053-43F9-B2A4-FBF9EA16138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'21.6.2024'!$A$27:$A$51</c:f>
              <c:strCache>
                <c:ptCount val="25"/>
                <c:pt idx="0">
                  <c:v>Wrong processing</c:v>
                </c:pt>
                <c:pt idx="1">
                  <c:v>Domestic c. payment (wrong acc.numb)</c:v>
                </c:pt>
                <c:pt idx="2">
                  <c:v>wrong input MT103/MT202</c:v>
                </c:pt>
                <c:pt idx="3">
                  <c:v>wrong ref. number</c:v>
                </c:pt>
                <c:pt idx="4">
                  <c:v>wrong currency of acc. N</c:v>
                </c:pt>
                <c:pt idx="5">
                  <c:v>signature check</c:v>
                </c:pt>
                <c:pt idx="6">
                  <c:v>wrong field 50k</c:v>
                </c:pt>
                <c:pt idx="7">
                  <c:v>wrong field 59</c:v>
                </c:pt>
                <c:pt idx="8">
                  <c:v>wrong debit acc. Value </c:v>
                </c:pt>
                <c:pt idx="9">
                  <c:v>wrong c.account value </c:v>
                </c:pt>
                <c:pt idx="10">
                  <c:v>wrong constant symbol </c:v>
                </c:pt>
                <c:pt idx="11">
                  <c:v>DISPO-NAK(wrong charges amount)</c:v>
                </c:pt>
                <c:pt idx="12">
                  <c:v>wrong amount (return payment)</c:v>
                </c:pt>
                <c:pt idx="13">
                  <c:v>field 70 - remitance info.</c:v>
                </c:pt>
                <c:pt idx="14">
                  <c:v>BBP</c:v>
                </c:pt>
                <c:pt idx="15">
                  <c:v>SEPA</c:v>
                </c:pt>
                <c:pt idx="16">
                  <c:v>TRSY</c:v>
                </c:pt>
                <c:pt idx="17">
                  <c:v>DDP</c:v>
                </c:pt>
                <c:pt idx="18">
                  <c:v>DPR</c:v>
                </c:pt>
                <c:pt idx="19">
                  <c:v>DCA</c:v>
                </c:pt>
                <c:pt idx="20">
                  <c:v>too late </c:v>
                </c:pt>
                <c:pt idx="21">
                  <c:v>accounting </c:v>
                </c:pt>
                <c:pt idx="22">
                  <c:v>wrong with charges </c:v>
                </c:pt>
                <c:pt idx="23">
                  <c:v>not processed (because of COT, knowledge, missed..)</c:v>
                </c:pt>
                <c:pt idx="24">
                  <c:v>DP</c:v>
                </c:pt>
              </c:strCache>
            </c:strRef>
          </c:cat>
          <c:val>
            <c:numRef>
              <c:f>'21.6.2024'!$B$27:$B$51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1-405E-9D1B-2EE85D05F1B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PTS CURR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9D2-46AB-A160-A110F69F89F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9D2-46AB-A160-A110F69F89F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9D2-46AB-A160-A110F69F89F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9D2-46AB-A160-A110F69F89F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9D2-46AB-A160-A110F69F89F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9D2-46AB-A160-A110F69F89F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9D2-46AB-A160-A110F69F89F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9D2-46AB-A160-A110F69F89F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9D2-46AB-A160-A110F69F89F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29D2-46AB-A160-A110F69F89F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29D2-46AB-A160-A110F69F89F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29D2-46AB-A160-A110F69F89F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29D2-46AB-A160-A110F69F89F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29D2-46AB-A160-A110F69F89F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29D2-46AB-A160-A110F69F89F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29D2-46AB-A160-A110F69F89F8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29D2-46AB-A160-A110F69F89F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'21.6.2024'!$A$2:$A$18</c:f>
              <c:strCache>
                <c:ptCount val="17"/>
                <c:pt idx="0">
                  <c:v>Processing (routing/late processing/charges) </c:v>
                </c:pt>
                <c:pt idx="1">
                  <c:v>wrong debit value</c:v>
                </c:pt>
                <c:pt idx="2">
                  <c:v>wrong credit value</c:v>
                </c:pt>
                <c:pt idx="3">
                  <c:v>wrong value date</c:v>
                </c:pt>
                <c:pt idx="4">
                  <c:v>Field 70 - description </c:v>
                </c:pt>
                <c:pt idx="5">
                  <c:v>wrong benefi. Acc/debit account </c:v>
                </c:pt>
                <c:pt idx="6">
                  <c:v>field 58/56</c:v>
                </c:pt>
                <c:pt idx="7">
                  <c:v>field 57a</c:v>
                </c:pt>
                <c:pt idx="8">
                  <c:v>wrong amount </c:v>
                </c:pt>
                <c:pt idx="9">
                  <c:v>wrong rate</c:v>
                </c:pt>
                <c:pt idx="10">
                  <c:v>fax agreement </c:v>
                </c:pt>
                <c:pt idx="11">
                  <c:v>missing repair charges </c:v>
                </c:pt>
                <c:pt idx="12">
                  <c:v>wrong debit acc.charges </c:v>
                </c:pt>
                <c:pt idx="13">
                  <c:v>not processed </c:v>
                </c:pt>
                <c:pt idx="14">
                  <c:v>late processing </c:v>
                </c:pt>
                <c:pt idx="16">
                  <c:v>TOTAL PTS CURR TASKS</c:v>
                </c:pt>
              </c:strCache>
            </c:strRef>
          </c:cat>
          <c:val>
            <c:numRef>
              <c:f>'21.6.2024'!$B$2:$B$18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5D-4848-A098-542EEF0A444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TASKS ERRORS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8A8-4AF6-AEC5-5DC55C6A462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8A8-4AF6-AEC5-5DC55C6A462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8A8-4AF6-AEC5-5DC55C6A462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58A8-4AF6-AEC5-5DC55C6A462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8A8-4AF6-AEC5-5DC55C6A462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58A8-4AF6-AEC5-5DC55C6A462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8A8-4AF6-AEC5-5DC55C6A462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D220C891-7710-4E98-8635-96B550EAED4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EC15DC29-4A3C-44AC-B0D2-613F93B09FCA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8A8-4AF6-AEC5-5DC55C6A462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FD2940F-0B38-4314-B34C-B545018A397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9B02D16-C41F-4BE8-916E-278747E7F99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8A8-4AF6-AEC5-5DC55C6A462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92E8AF8-8DDC-4519-B387-857E455BF77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C8E1439-1F8B-46CA-8A49-8DC07A9E19CB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8A8-4AF6-AEC5-5DC55C6A462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4E92772-962D-4CC2-A969-4BC3E9A53372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BFA2D90-EEE6-45F3-B229-0E85CAC05C3F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8A8-4AF6-AEC5-5DC55C6A462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A7BCF95-1787-4045-BB8A-4FA0492E20E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EA34A7D5-C545-4CB8-AA98-62020409356B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A8-4AF6-AEC5-5DC55C6A462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4507D2E-B141-43B6-B6B2-75DB2675AF82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F2F0646-CB06-4EC1-9913-22642FE4D439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A8-4AF6-AEC5-5DC55C6A462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3AF4F8C-FDC4-4189-850F-E3909FA7EEA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84B419F-02F4-4C10-B206-99B265623E65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A8-4AF6-AEC5-5DC55C6A4620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'24.6.2024'!$A$57:$A$63</c:f>
              <c:strCache>
                <c:ptCount val="7"/>
                <c:pt idx="0">
                  <c:v>PTS BULK </c:v>
                </c:pt>
                <c:pt idx="1">
                  <c:v>PTS CURR</c:v>
                </c:pt>
                <c:pt idx="2">
                  <c:v>Rates </c:v>
                </c:pt>
                <c:pt idx="3">
                  <c:v>Messages </c:v>
                </c:pt>
                <c:pt idx="4">
                  <c:v>Odmietnuta inkasa </c:v>
                </c:pt>
                <c:pt idx="5">
                  <c:v>Open Items </c:v>
                </c:pt>
                <c:pt idx="6">
                  <c:v>callback/ signature / disposal </c:v>
                </c:pt>
              </c:strCache>
            </c:strRef>
          </c:cat>
          <c:val>
            <c:numRef>
              <c:f>'24.6.2024'!$B$57:$B$63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'24.6.2024'!$B$57:$B$63</c15:f>
                <c15:dlblRangeCache>
                  <c:ptCount val="7"/>
                  <c:pt idx="0">
                    <c:v>1</c:v>
                  </c:pt>
                  <c:pt idx="1">
                    <c:v>2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8A8-4AF6-AEC5-5DC55C6A462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56350006914314"/>
          <c:y val="0.1156425248824095"/>
          <c:w val="0.2890323667856568"/>
          <c:h val="0.8320153842155870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UNCORRECT</a:t>
            </a:r>
            <a:r>
              <a:rPr lang="en-US" baseline="0"/>
              <a:t> TASKS VS. TASKS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'24.6.2024'!$B$68</c:f>
              <c:strCache>
                <c:ptCount val="1"/>
                <c:pt idx="0">
                  <c:v>Total Error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'24.6.2024'!$C$68:$D$68</c:f>
              <c:numCache>
                <c:formatCode>General</c:formatCode>
                <c:ptCount val="2"/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E-4DA0-A7C4-A8F377F4A7EB}"/>
            </c:ext>
          </c:extLst>
        </c:ser>
        <c:ser>
          <c:idx val="1"/>
          <c:order val="1"/>
          <c:tx>
            <c:strRef>
              <c:f>'24.6.2024'!$B$69</c:f>
              <c:strCache>
                <c:ptCount val="1"/>
                <c:pt idx="0">
                  <c:v>Total Tasks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'24.6.2024'!$C$69:$D$69</c:f>
              <c:numCache>
                <c:formatCode>General</c:formatCode>
                <c:ptCount val="2"/>
                <c:pt idx="1">
                  <c:v>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E-4DA0-A7C4-A8F377F4A7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83169807"/>
        <c:axId val="683170287"/>
      </c:barChart>
      <c:catAx>
        <c:axId val="683169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170287"/>
        <c:crosses val="autoZero"/>
        <c:auto val="1"/>
        <c:lblAlgn val="ctr"/>
        <c:lblOffset val="100"/>
        <c:noMultiLvlLbl val="0"/>
      </c:catAx>
      <c:valAx>
        <c:axId val="6831702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16980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PTS</a:t>
            </a:r>
            <a:r>
              <a:rPr lang="en-US" baseline="0"/>
              <a:t> BULK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A53-4896-AF80-10DD228D93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A53-4896-AF80-10DD228D93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A53-4896-AF80-10DD228D93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A53-4896-AF80-10DD228D930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A53-4896-AF80-10DD228D930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A53-4896-AF80-10DD228D930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A53-4896-AF80-10DD228D930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A53-4896-AF80-10DD228D930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A53-4896-AF80-10DD228D930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2A53-4896-AF80-10DD228D930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2A53-4896-AF80-10DD228D930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2A53-4896-AF80-10DD228D930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2A53-4896-AF80-10DD228D9302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2A53-4896-AF80-10DD228D9302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2A53-4896-AF80-10DD228D9302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2A53-4896-AF80-10DD228D9302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2A53-4896-AF80-10DD228D9302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2A53-4896-AF80-10DD228D9302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2A53-4896-AF80-10DD228D9302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2A53-4896-AF80-10DD228D9302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2A53-4896-AF80-10DD228D9302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2A53-4896-AF80-10DD228D9302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2A53-4896-AF80-10DD228D9302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2A53-4896-AF80-10DD228D9302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A7-475B-BB13-156DF7C9B5E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'24.6.2024'!$A$28:$A$52</c:f>
              <c:strCache>
                <c:ptCount val="25"/>
                <c:pt idx="0">
                  <c:v>Wrong processing</c:v>
                </c:pt>
                <c:pt idx="1">
                  <c:v>Domestic c. payment (wrong acc.numb)</c:v>
                </c:pt>
                <c:pt idx="2">
                  <c:v>wrong input MT103/MT202</c:v>
                </c:pt>
                <c:pt idx="3">
                  <c:v>wrong ref. number</c:v>
                </c:pt>
                <c:pt idx="4">
                  <c:v>wrong currency of acc. N</c:v>
                </c:pt>
                <c:pt idx="5">
                  <c:v>signature check</c:v>
                </c:pt>
                <c:pt idx="6">
                  <c:v>wrong field 50k</c:v>
                </c:pt>
                <c:pt idx="7">
                  <c:v>wrong field 59</c:v>
                </c:pt>
                <c:pt idx="8">
                  <c:v>wrong debit acc. Value </c:v>
                </c:pt>
                <c:pt idx="9">
                  <c:v>wrong c.account value </c:v>
                </c:pt>
                <c:pt idx="10">
                  <c:v>wrong constant symbol </c:v>
                </c:pt>
                <c:pt idx="11">
                  <c:v>DISPO-NAK(wrong charges amount)</c:v>
                </c:pt>
                <c:pt idx="12">
                  <c:v>wrong amount (return payment)</c:v>
                </c:pt>
                <c:pt idx="13">
                  <c:v>field 70 - remitance info.</c:v>
                </c:pt>
                <c:pt idx="14">
                  <c:v>BBP</c:v>
                </c:pt>
                <c:pt idx="15">
                  <c:v>SEPA</c:v>
                </c:pt>
                <c:pt idx="16">
                  <c:v>TRSY</c:v>
                </c:pt>
                <c:pt idx="17">
                  <c:v>DDP</c:v>
                </c:pt>
                <c:pt idx="18">
                  <c:v>DPR</c:v>
                </c:pt>
                <c:pt idx="19">
                  <c:v>DCA</c:v>
                </c:pt>
                <c:pt idx="20">
                  <c:v>too late </c:v>
                </c:pt>
                <c:pt idx="21">
                  <c:v>accounting </c:v>
                </c:pt>
                <c:pt idx="22">
                  <c:v>wrong with charges </c:v>
                </c:pt>
                <c:pt idx="23">
                  <c:v>not processed (because of COT, knowledge, missed..)</c:v>
                </c:pt>
                <c:pt idx="24">
                  <c:v>DP</c:v>
                </c:pt>
              </c:strCache>
            </c:strRef>
          </c:cat>
          <c:val>
            <c:numRef>
              <c:f>'24.6.2024'!$B$28:$B$52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A7-475B-BB13-156DF7C9B5E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413917000982526"/>
          <c:y val="3.7947496248627074E-2"/>
          <c:w val="0.31682638777983801"/>
          <c:h val="0.9345176843071433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PTS CURR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B5A-4E57-AE1A-014C6FACAB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B5A-4E57-AE1A-014C6FACAB9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B5A-4E57-AE1A-014C6FACAB9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B5A-4E57-AE1A-014C6FACAB9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B5A-4E57-AE1A-014C6FACAB9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B5A-4E57-AE1A-014C6FACAB9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B5A-4E57-AE1A-014C6FACAB9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B5A-4E57-AE1A-014C6FACAB9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B5A-4E57-AE1A-014C6FACAB9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2B5A-4E57-AE1A-014C6FACAB9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2B5A-4E57-AE1A-014C6FACAB9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2B5A-4E57-AE1A-014C6FACAB9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2B5A-4E57-AE1A-014C6FACAB9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2B5A-4E57-AE1A-014C6FACAB9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2B5A-4E57-AE1A-014C6FACAB9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'24.6.2024'!$A$2:$A$16</c:f>
              <c:strCache>
                <c:ptCount val="15"/>
                <c:pt idx="0">
                  <c:v>Processing (routing/late processing/charges) </c:v>
                </c:pt>
                <c:pt idx="1">
                  <c:v>wrong debit value</c:v>
                </c:pt>
                <c:pt idx="2">
                  <c:v>wrong credit value</c:v>
                </c:pt>
                <c:pt idx="3">
                  <c:v>wrong value date</c:v>
                </c:pt>
                <c:pt idx="4">
                  <c:v>Field 70 - description </c:v>
                </c:pt>
                <c:pt idx="5">
                  <c:v>wrong benefi. Acc/debit account </c:v>
                </c:pt>
                <c:pt idx="6">
                  <c:v>field 58/56</c:v>
                </c:pt>
                <c:pt idx="7">
                  <c:v>field 57a</c:v>
                </c:pt>
                <c:pt idx="8">
                  <c:v>wrong amount </c:v>
                </c:pt>
                <c:pt idx="9">
                  <c:v>wrong rate</c:v>
                </c:pt>
                <c:pt idx="10">
                  <c:v>fax agreement </c:v>
                </c:pt>
                <c:pt idx="11">
                  <c:v>missing repair charges </c:v>
                </c:pt>
                <c:pt idx="12">
                  <c:v>wrong debit acc.charges </c:v>
                </c:pt>
                <c:pt idx="13">
                  <c:v>not processed </c:v>
                </c:pt>
                <c:pt idx="14">
                  <c:v>late processing </c:v>
                </c:pt>
              </c:strCache>
            </c:strRef>
          </c:cat>
          <c:val>
            <c:numRef>
              <c:f>'24.6.2024'!$B$2:$B$16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41-4316-AECF-F0FFD55CA1A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UNCORRECT</a:t>
            </a:r>
            <a:r>
              <a:rPr lang="en-US" baseline="0"/>
              <a:t> TASKS VS. TASKS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'24.6.2024'!$B$68</c:f>
              <c:strCache>
                <c:ptCount val="1"/>
                <c:pt idx="0">
                  <c:v>Total Error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'24.6.2024'!$C$68:$D$68</c:f>
              <c:numCache>
                <c:formatCode>General</c:formatCode>
                <c:ptCount val="2"/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9-4B6D-8F26-2A74018D5DA5}"/>
            </c:ext>
          </c:extLst>
        </c:ser>
        <c:ser>
          <c:idx val="1"/>
          <c:order val="1"/>
          <c:tx>
            <c:strRef>
              <c:f>'24.6.2024'!$B$69</c:f>
              <c:strCache>
                <c:ptCount val="1"/>
                <c:pt idx="0">
                  <c:v>Total Tasks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'24.6.2024'!$C$69:$D$69</c:f>
              <c:numCache>
                <c:formatCode>General</c:formatCode>
                <c:ptCount val="2"/>
                <c:pt idx="1">
                  <c:v>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89-4B6D-8F26-2A74018D5D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83169807"/>
        <c:axId val="683170287"/>
      </c:barChart>
      <c:catAx>
        <c:axId val="683169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170287"/>
        <c:crosses val="autoZero"/>
        <c:auto val="1"/>
        <c:lblAlgn val="ctr"/>
        <c:lblOffset val="100"/>
        <c:noMultiLvlLbl val="0"/>
      </c:catAx>
      <c:valAx>
        <c:axId val="6831702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16980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PTS</a:t>
            </a:r>
            <a:r>
              <a:rPr lang="en-US" baseline="0"/>
              <a:t> CURR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CBD-4378-89E6-82A3D4FF6A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CBD-4378-89E6-82A3D4FF6AA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CBD-4378-89E6-82A3D4FF6AA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CBD-4378-89E6-82A3D4FF6AA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CBD-4378-89E6-82A3D4FF6AA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CBD-4378-89E6-82A3D4FF6A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CBD-4378-89E6-82A3D4FF6AA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CBD-4378-89E6-82A3D4FF6AA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6CBD-4378-89E6-82A3D4FF6AA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6CBD-4378-89E6-82A3D4FF6AA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6CBD-4378-89E6-82A3D4FF6AA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6CBD-4378-89E6-82A3D4FF6AA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6CBD-4378-89E6-82A3D4FF6AA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6CBD-4378-89E6-82A3D4FF6AA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6CBD-4378-89E6-82A3D4FF6AAE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'25.6.2024'!$A$2:$A$16</c:f>
              <c:strCache>
                <c:ptCount val="15"/>
                <c:pt idx="0">
                  <c:v>Processing (routing/late processing/charges) </c:v>
                </c:pt>
                <c:pt idx="1">
                  <c:v>wrong debit value</c:v>
                </c:pt>
                <c:pt idx="2">
                  <c:v>wrong credit value</c:v>
                </c:pt>
                <c:pt idx="3">
                  <c:v>wrong value date</c:v>
                </c:pt>
                <c:pt idx="4">
                  <c:v>Field 70 - description </c:v>
                </c:pt>
                <c:pt idx="5">
                  <c:v>wrong benefi. Acc/debit account </c:v>
                </c:pt>
                <c:pt idx="6">
                  <c:v>field 58/56</c:v>
                </c:pt>
                <c:pt idx="7">
                  <c:v>field 57a</c:v>
                </c:pt>
                <c:pt idx="8">
                  <c:v>wrong amount </c:v>
                </c:pt>
                <c:pt idx="9">
                  <c:v>wrong rate</c:v>
                </c:pt>
                <c:pt idx="10">
                  <c:v>fax agreement </c:v>
                </c:pt>
                <c:pt idx="11">
                  <c:v>missing repair charges </c:v>
                </c:pt>
                <c:pt idx="12">
                  <c:v>wrong debit acc.charges </c:v>
                </c:pt>
                <c:pt idx="13">
                  <c:v>not processed </c:v>
                </c:pt>
                <c:pt idx="14">
                  <c:v>late processing </c:v>
                </c:pt>
              </c:strCache>
            </c:strRef>
          </c:cat>
          <c:val>
            <c:numRef>
              <c:f>'25.6.2024'!$B$2:$B$16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CE-41DB-BD3E-20CFDE78A7B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PTS BULK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204-4778-9FF7-7E9F0548B86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204-4778-9FF7-7E9F0548B86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204-4778-9FF7-7E9F0548B86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204-4778-9FF7-7E9F0548B86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204-4778-9FF7-7E9F0548B86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204-4778-9FF7-7E9F0548B86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204-4778-9FF7-7E9F0548B86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204-4778-9FF7-7E9F0548B86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204-4778-9FF7-7E9F0548B86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9204-4778-9FF7-7E9F0548B86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9204-4778-9FF7-7E9F0548B86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9204-4778-9FF7-7E9F0548B86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9204-4778-9FF7-7E9F0548B86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9204-4778-9FF7-7E9F0548B86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9204-4778-9FF7-7E9F0548B86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9204-4778-9FF7-7E9F0548B868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9204-4778-9FF7-7E9F0548B868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9204-4778-9FF7-7E9F0548B868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9204-4778-9FF7-7E9F0548B868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9204-4778-9FF7-7E9F0548B868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9204-4778-9FF7-7E9F0548B868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9204-4778-9FF7-7E9F0548B868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9204-4778-9FF7-7E9F0548B868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9204-4778-9FF7-7E9F0548B868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9204-4778-9FF7-7E9F0548B86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'25.6.2024'!$A$28:$A$52</c:f>
              <c:strCache>
                <c:ptCount val="25"/>
                <c:pt idx="0">
                  <c:v>Wrong processing</c:v>
                </c:pt>
                <c:pt idx="1">
                  <c:v>Domestic c. payment (wrong acc.numb)</c:v>
                </c:pt>
                <c:pt idx="2">
                  <c:v>wrong input MT103/MT202</c:v>
                </c:pt>
                <c:pt idx="3">
                  <c:v>wrong ref. number</c:v>
                </c:pt>
                <c:pt idx="4">
                  <c:v>wrong currency of acc. N</c:v>
                </c:pt>
                <c:pt idx="5">
                  <c:v>signature check</c:v>
                </c:pt>
                <c:pt idx="6">
                  <c:v>wrong field 50k</c:v>
                </c:pt>
                <c:pt idx="7">
                  <c:v>wrong field 59</c:v>
                </c:pt>
                <c:pt idx="8">
                  <c:v>wrong debit acc. Value </c:v>
                </c:pt>
                <c:pt idx="9">
                  <c:v>wrong c.account value </c:v>
                </c:pt>
                <c:pt idx="10">
                  <c:v>wrong constant symbol </c:v>
                </c:pt>
                <c:pt idx="11">
                  <c:v>DISPO-NAK(wrong charges amount)</c:v>
                </c:pt>
                <c:pt idx="12">
                  <c:v>wrong amount (return payment)</c:v>
                </c:pt>
                <c:pt idx="13">
                  <c:v>field 70 - remitance info.</c:v>
                </c:pt>
                <c:pt idx="14">
                  <c:v>BBP</c:v>
                </c:pt>
                <c:pt idx="15">
                  <c:v>SEPA</c:v>
                </c:pt>
                <c:pt idx="16">
                  <c:v>TRSY</c:v>
                </c:pt>
                <c:pt idx="17">
                  <c:v>DDP</c:v>
                </c:pt>
                <c:pt idx="18">
                  <c:v>DPR</c:v>
                </c:pt>
                <c:pt idx="19">
                  <c:v>DCA</c:v>
                </c:pt>
                <c:pt idx="20">
                  <c:v>too late </c:v>
                </c:pt>
                <c:pt idx="21">
                  <c:v>accounting </c:v>
                </c:pt>
                <c:pt idx="22">
                  <c:v>wrong with charges </c:v>
                </c:pt>
                <c:pt idx="23">
                  <c:v>not processed (because of COT, knowledge, missed..)</c:v>
                </c:pt>
                <c:pt idx="24">
                  <c:v>DP</c:v>
                </c:pt>
              </c:strCache>
            </c:strRef>
          </c:cat>
          <c:val>
            <c:numRef>
              <c:f>'25.6.2024'!$B$28:$B$52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60-4A0B-8B1C-7687C5B0955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906873226212582"/>
          <c:y val="2.5145713644641347E-2"/>
          <c:w val="0.31792313765657343"/>
          <c:h val="0.9655469805836892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WRONG</a:t>
            </a:r>
            <a:r>
              <a:rPr lang="en-US" baseline="0"/>
              <a:t> TASKS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CA1-4A4D-9BCF-FE41AA664B6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CA1-4A4D-9BCF-FE41AA664B6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CA1-4A4D-9BCF-FE41AA664B6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CA1-4A4D-9BCF-FE41AA664B6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CA1-4A4D-9BCF-FE41AA664B6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CA1-4A4D-9BCF-FE41AA664B6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CA1-4A4D-9BCF-FE41AA664B6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'25.6.2024'!$A$57:$A$63</c:f>
              <c:strCache>
                <c:ptCount val="7"/>
                <c:pt idx="0">
                  <c:v>PTS BULK </c:v>
                </c:pt>
                <c:pt idx="1">
                  <c:v>PTS CURR</c:v>
                </c:pt>
                <c:pt idx="2">
                  <c:v>Rates </c:v>
                </c:pt>
                <c:pt idx="3">
                  <c:v>Messages </c:v>
                </c:pt>
                <c:pt idx="4">
                  <c:v>Odmietnuta inkasa </c:v>
                </c:pt>
                <c:pt idx="5">
                  <c:v>Open Items </c:v>
                </c:pt>
                <c:pt idx="6">
                  <c:v>callback/ signature / disposal </c:v>
                </c:pt>
              </c:strCache>
            </c:strRef>
          </c:cat>
          <c:val>
            <c:numRef>
              <c:f>'25.6.2024'!$B$57:$B$63</c:f>
              <c:numCache>
                <c:formatCode>General</c:formatCode>
                <c:ptCount val="7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23-4C6A-BC9A-BB6883A05F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132354874750752"/>
          <c:y val="0.1234875903669936"/>
          <c:w val="0.34178099003411688"/>
          <c:h val="0.8114067320532302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UNCORRECT</a:t>
            </a:r>
            <a:r>
              <a:rPr lang="en-US" baseline="0"/>
              <a:t> TASKS VS. TASKS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'24.6.2024'!$B$68</c:f>
              <c:strCache>
                <c:ptCount val="1"/>
                <c:pt idx="0">
                  <c:v>Total Error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'24.6.2024'!$C$68:$D$68</c:f>
              <c:numCache>
                <c:formatCode>General</c:formatCode>
                <c:ptCount val="2"/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B6-4714-A502-80795C93C1E4}"/>
            </c:ext>
          </c:extLst>
        </c:ser>
        <c:ser>
          <c:idx val="1"/>
          <c:order val="1"/>
          <c:tx>
            <c:strRef>
              <c:f>'24.6.2024'!$B$69</c:f>
              <c:strCache>
                <c:ptCount val="1"/>
                <c:pt idx="0">
                  <c:v>Total Tasks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'24.6.2024'!$C$69:$D$69</c:f>
              <c:numCache>
                <c:formatCode>General</c:formatCode>
                <c:ptCount val="2"/>
                <c:pt idx="1">
                  <c:v>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B6-4714-A502-80795C93C1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83169807"/>
        <c:axId val="683170287"/>
      </c:barChart>
      <c:catAx>
        <c:axId val="683169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170287"/>
        <c:crosses val="autoZero"/>
        <c:auto val="1"/>
        <c:lblAlgn val="ctr"/>
        <c:lblOffset val="100"/>
        <c:noMultiLvlLbl val="0"/>
      </c:catAx>
      <c:valAx>
        <c:axId val="6831702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16980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PTS</a:t>
            </a:r>
            <a:r>
              <a:rPr lang="en-US" baseline="0"/>
              <a:t> CURR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8B9-4747-A3A8-89049364546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8B9-4747-A3A8-89049364546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8B9-4747-A3A8-89049364546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8B9-4747-A3A8-89049364546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8B9-4747-A3A8-89049364546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8B9-4747-A3A8-89049364546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8B9-4747-A3A8-89049364546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8B9-4747-A3A8-89049364546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48B9-4747-A3A8-89049364546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48B9-4747-A3A8-89049364546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48B9-4747-A3A8-89049364546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48B9-4747-A3A8-89049364546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48B9-4747-A3A8-89049364546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48B9-4747-A3A8-89049364546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48B9-4747-A3A8-89049364546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'25.6.2024'!$A$2:$A$16</c:f>
              <c:strCache>
                <c:ptCount val="15"/>
                <c:pt idx="0">
                  <c:v>Processing (routing/late processing/charges) </c:v>
                </c:pt>
                <c:pt idx="1">
                  <c:v>wrong debit value</c:v>
                </c:pt>
                <c:pt idx="2">
                  <c:v>wrong credit value</c:v>
                </c:pt>
                <c:pt idx="3">
                  <c:v>wrong value date</c:v>
                </c:pt>
                <c:pt idx="4">
                  <c:v>Field 70 - description </c:v>
                </c:pt>
                <c:pt idx="5">
                  <c:v>wrong benefi. Acc/debit account </c:v>
                </c:pt>
                <c:pt idx="6">
                  <c:v>field 58/56</c:v>
                </c:pt>
                <c:pt idx="7">
                  <c:v>field 57a</c:v>
                </c:pt>
                <c:pt idx="8">
                  <c:v>wrong amount </c:v>
                </c:pt>
                <c:pt idx="9">
                  <c:v>wrong rate</c:v>
                </c:pt>
                <c:pt idx="10">
                  <c:v>fax agreement </c:v>
                </c:pt>
                <c:pt idx="11">
                  <c:v>missing repair charges </c:v>
                </c:pt>
                <c:pt idx="12">
                  <c:v>wrong debit acc.charges </c:v>
                </c:pt>
                <c:pt idx="13">
                  <c:v>not processed </c:v>
                </c:pt>
                <c:pt idx="14">
                  <c:v>late processing </c:v>
                </c:pt>
              </c:strCache>
            </c:strRef>
          </c:cat>
          <c:val>
            <c:numRef>
              <c:f>'25.6.2024'!$B$2:$B$16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48B9-4747-A3A8-89049364546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PTS BULK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150-4A38-B3FB-1D0D4014BE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150-4A38-B3FB-1D0D4014BE0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150-4A38-B3FB-1D0D4014BE0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150-4A38-B3FB-1D0D4014BE0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150-4A38-B3FB-1D0D4014BE0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150-4A38-B3FB-1D0D4014BE0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150-4A38-B3FB-1D0D4014BE0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150-4A38-B3FB-1D0D4014BE0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D150-4A38-B3FB-1D0D4014BE0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D150-4A38-B3FB-1D0D4014BE0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150-4A38-B3FB-1D0D4014BE0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D150-4A38-B3FB-1D0D4014BE0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D150-4A38-B3FB-1D0D4014BE0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D150-4A38-B3FB-1D0D4014BE0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D150-4A38-B3FB-1D0D4014BE0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D150-4A38-B3FB-1D0D4014BE0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D150-4A38-B3FB-1D0D4014BE0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D150-4A38-B3FB-1D0D4014BE0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D150-4A38-B3FB-1D0D4014BE0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D150-4A38-B3FB-1D0D4014BE0E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D150-4A38-B3FB-1D0D4014BE0E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D150-4A38-B3FB-1D0D4014BE0E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D150-4A38-B3FB-1D0D4014BE0E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D150-4A38-B3FB-1D0D4014BE0E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D150-4A38-B3FB-1D0D4014BE0E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'25.6.2024'!$A$28:$A$52</c:f>
              <c:strCache>
                <c:ptCount val="25"/>
                <c:pt idx="0">
                  <c:v>Wrong processing</c:v>
                </c:pt>
                <c:pt idx="1">
                  <c:v>Domestic c. payment (wrong acc.numb)</c:v>
                </c:pt>
                <c:pt idx="2">
                  <c:v>wrong input MT103/MT202</c:v>
                </c:pt>
                <c:pt idx="3">
                  <c:v>wrong ref. number</c:v>
                </c:pt>
                <c:pt idx="4">
                  <c:v>wrong currency of acc. N</c:v>
                </c:pt>
                <c:pt idx="5">
                  <c:v>signature check</c:v>
                </c:pt>
                <c:pt idx="6">
                  <c:v>wrong field 50k</c:v>
                </c:pt>
                <c:pt idx="7">
                  <c:v>wrong field 59</c:v>
                </c:pt>
                <c:pt idx="8">
                  <c:v>wrong debit acc. Value </c:v>
                </c:pt>
                <c:pt idx="9">
                  <c:v>wrong c.account value </c:v>
                </c:pt>
                <c:pt idx="10">
                  <c:v>wrong constant symbol </c:v>
                </c:pt>
                <c:pt idx="11">
                  <c:v>DISPO-NAK(wrong charges amount)</c:v>
                </c:pt>
                <c:pt idx="12">
                  <c:v>wrong amount (return payment)</c:v>
                </c:pt>
                <c:pt idx="13">
                  <c:v>field 70 - remitance info.</c:v>
                </c:pt>
                <c:pt idx="14">
                  <c:v>BBP</c:v>
                </c:pt>
                <c:pt idx="15">
                  <c:v>SEPA</c:v>
                </c:pt>
                <c:pt idx="16">
                  <c:v>TRSY</c:v>
                </c:pt>
                <c:pt idx="17">
                  <c:v>DDP</c:v>
                </c:pt>
                <c:pt idx="18">
                  <c:v>DPR</c:v>
                </c:pt>
                <c:pt idx="19">
                  <c:v>DCA</c:v>
                </c:pt>
                <c:pt idx="20">
                  <c:v>too late </c:v>
                </c:pt>
                <c:pt idx="21">
                  <c:v>accounting </c:v>
                </c:pt>
                <c:pt idx="22">
                  <c:v>wrong with charges </c:v>
                </c:pt>
                <c:pt idx="23">
                  <c:v>not processed (because of COT, knowledge, missed..)</c:v>
                </c:pt>
                <c:pt idx="24">
                  <c:v>DP</c:v>
                </c:pt>
              </c:strCache>
            </c:strRef>
          </c:cat>
          <c:val>
            <c:numRef>
              <c:f>'25.6.2024'!$B$28:$B$52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D150-4A38-B3FB-1D0D4014BE0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906873226212582"/>
          <c:y val="2.5145713644641347E-2"/>
          <c:w val="0.31792313765657343"/>
          <c:h val="0.9655469805836892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WRONG</a:t>
            </a:r>
            <a:r>
              <a:rPr lang="en-US" baseline="0"/>
              <a:t> TASKS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5C5-4AEF-838E-696A11CA76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5C5-4AEF-838E-696A11CA767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5C5-4AEF-838E-696A11CA767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5C5-4AEF-838E-696A11CA767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5C5-4AEF-838E-696A11CA767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5C5-4AEF-838E-696A11CA767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5C5-4AEF-838E-696A11CA767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'25.6.2024'!$A$57:$A$63</c:f>
              <c:strCache>
                <c:ptCount val="7"/>
                <c:pt idx="0">
                  <c:v>PTS BULK </c:v>
                </c:pt>
                <c:pt idx="1">
                  <c:v>PTS CURR</c:v>
                </c:pt>
                <c:pt idx="2">
                  <c:v>Rates </c:v>
                </c:pt>
                <c:pt idx="3">
                  <c:v>Messages </c:v>
                </c:pt>
                <c:pt idx="4">
                  <c:v>Odmietnuta inkasa </c:v>
                </c:pt>
                <c:pt idx="5">
                  <c:v>Open Items </c:v>
                </c:pt>
                <c:pt idx="6">
                  <c:v>callback/ signature / disposal </c:v>
                </c:pt>
              </c:strCache>
            </c:strRef>
          </c:cat>
          <c:val>
            <c:numRef>
              <c:f>'25.6.2024'!$B$57:$B$63</c:f>
              <c:numCache>
                <c:formatCode>General</c:formatCode>
                <c:ptCount val="7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5C5-4AEF-838E-696A11CA767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132354874750752"/>
          <c:y val="0.1234875903669936"/>
          <c:w val="0.34178099003411688"/>
          <c:h val="0.8114067320532302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WRONG</a:t>
            </a:r>
            <a:r>
              <a:rPr lang="en-US" baseline="0"/>
              <a:t> TASKS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BA7-4322-A423-1FD88EF664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BA7-4322-A423-1FD88EF664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BA7-4322-A423-1FD88EF6643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BA7-4322-A423-1FD88EF6643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BA7-4322-A423-1FD88EF6643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BA7-4322-A423-1FD88EF6643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FBA7-4322-A423-1FD88EF6643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'25.6.2024'!$A$57:$A$63</c:f>
              <c:strCache>
                <c:ptCount val="7"/>
                <c:pt idx="0">
                  <c:v>PTS BULK </c:v>
                </c:pt>
                <c:pt idx="1">
                  <c:v>PTS CURR</c:v>
                </c:pt>
                <c:pt idx="2">
                  <c:v>Rates </c:v>
                </c:pt>
                <c:pt idx="3">
                  <c:v>Messages </c:v>
                </c:pt>
                <c:pt idx="4">
                  <c:v>Odmietnuta inkasa </c:v>
                </c:pt>
                <c:pt idx="5">
                  <c:v>Open Items </c:v>
                </c:pt>
                <c:pt idx="6">
                  <c:v>callback/ signature / disposal </c:v>
                </c:pt>
              </c:strCache>
            </c:strRef>
          </c:cat>
          <c:val>
            <c:numRef>
              <c:f>'25.6.2024'!$B$57:$B$63</c:f>
              <c:numCache>
                <c:formatCode>General</c:formatCode>
                <c:ptCount val="7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BA7-4322-A423-1FD88EF6643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132354874750752"/>
          <c:y val="0.1234875903669936"/>
          <c:w val="0.34178099003411688"/>
          <c:h val="0.8114067320532302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WRONG</a:t>
            </a:r>
            <a:r>
              <a:rPr lang="en-US" baseline="0"/>
              <a:t> TASKS VS. TOTAL TASKS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'27.6.2024'!$B$68</c:f>
              <c:strCache>
                <c:ptCount val="1"/>
                <c:pt idx="0">
                  <c:v>Total Error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'27.6.2024'!$C$68:$D$68</c:f>
              <c:numCache>
                <c:formatCode>General</c:formatCode>
                <c:ptCount val="2"/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4A-47E6-9DA1-912C5A9C9C1D}"/>
            </c:ext>
          </c:extLst>
        </c:ser>
        <c:ser>
          <c:idx val="1"/>
          <c:order val="1"/>
          <c:tx>
            <c:strRef>
              <c:f>'27.6.2024'!$B$69</c:f>
              <c:strCache>
                <c:ptCount val="1"/>
                <c:pt idx="0">
                  <c:v>Total Tasks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'27.6.2024'!$C$69:$D$69</c:f>
              <c:numCache>
                <c:formatCode>General</c:formatCode>
                <c:ptCount val="2"/>
                <c:pt idx="1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4A-47E6-9DA1-912C5A9C9C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54357391"/>
        <c:axId val="354351631"/>
      </c:barChart>
      <c:catAx>
        <c:axId val="354357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51631"/>
        <c:crosses val="autoZero"/>
        <c:auto val="1"/>
        <c:lblAlgn val="ctr"/>
        <c:lblOffset val="100"/>
        <c:noMultiLvlLbl val="0"/>
      </c:catAx>
      <c:valAx>
        <c:axId val="354351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573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PTS CURR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499-4709-91B2-E8262D882FA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499-4709-91B2-E8262D882FA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499-4709-91B2-E8262D882FA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499-4709-91B2-E8262D882FA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499-4709-91B2-E8262D882FA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499-4709-91B2-E8262D882FA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499-4709-91B2-E8262D882FA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499-4709-91B2-E8262D882FA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499-4709-91B2-E8262D882FA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9499-4709-91B2-E8262D882FA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9499-4709-91B2-E8262D882FA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9499-4709-91B2-E8262D882FA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9499-4709-91B2-E8262D882FA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9499-4709-91B2-E8262D882FA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9499-4709-91B2-E8262D882FA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'27.6.2024'!$A$2:$A$16</c:f>
              <c:strCache>
                <c:ptCount val="15"/>
                <c:pt idx="0">
                  <c:v>Processing (routing/late processing/charges) </c:v>
                </c:pt>
                <c:pt idx="1">
                  <c:v>wrong debit value</c:v>
                </c:pt>
                <c:pt idx="2">
                  <c:v>wrong credit value</c:v>
                </c:pt>
                <c:pt idx="3">
                  <c:v>wrong value date</c:v>
                </c:pt>
                <c:pt idx="4">
                  <c:v>Field 70 - description </c:v>
                </c:pt>
                <c:pt idx="5">
                  <c:v>wrong benefi. Acc/debit account </c:v>
                </c:pt>
                <c:pt idx="6">
                  <c:v>field 58/56</c:v>
                </c:pt>
                <c:pt idx="7">
                  <c:v>field 57a</c:v>
                </c:pt>
                <c:pt idx="8">
                  <c:v>wrong amount </c:v>
                </c:pt>
                <c:pt idx="9">
                  <c:v>wrong rate</c:v>
                </c:pt>
                <c:pt idx="10">
                  <c:v>fax agreement </c:v>
                </c:pt>
                <c:pt idx="11">
                  <c:v>missing repair charges </c:v>
                </c:pt>
                <c:pt idx="12">
                  <c:v>wrong debit acc.charges </c:v>
                </c:pt>
                <c:pt idx="13">
                  <c:v>not processed </c:v>
                </c:pt>
                <c:pt idx="14">
                  <c:v>late processing </c:v>
                </c:pt>
              </c:strCache>
            </c:strRef>
          </c:cat>
          <c:val>
            <c:numRef>
              <c:f>'27.6.2024'!$B$2:$B$16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8B-4861-8C24-7BBA23A6B5D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PTS BULK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FDB-46D1-B5A0-C2323A9F15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FDB-46D1-B5A0-C2323A9F150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FDB-46D1-B5A0-C2323A9F150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FDB-46D1-B5A0-C2323A9F150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FDB-46D1-B5A0-C2323A9F150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FDB-46D1-B5A0-C2323A9F150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FDB-46D1-B5A0-C2323A9F150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FDB-46D1-B5A0-C2323A9F150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DFDB-46D1-B5A0-C2323A9F150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DFDB-46D1-B5A0-C2323A9F150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FDB-46D1-B5A0-C2323A9F150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DFDB-46D1-B5A0-C2323A9F150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DFDB-46D1-B5A0-C2323A9F150D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DFDB-46D1-B5A0-C2323A9F150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DFDB-46D1-B5A0-C2323A9F150D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DFDB-46D1-B5A0-C2323A9F150D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DFDB-46D1-B5A0-C2323A9F150D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DFDB-46D1-B5A0-C2323A9F150D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DFDB-46D1-B5A0-C2323A9F150D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DFDB-46D1-B5A0-C2323A9F150D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DFDB-46D1-B5A0-C2323A9F150D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DFDB-46D1-B5A0-C2323A9F150D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DFDB-46D1-B5A0-C2323A9F150D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DFDB-46D1-B5A0-C2323A9F150D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ED7-428D-AA5A-4BD86605DB02}"/>
              </c:ext>
            </c:extLst>
          </c:dPt>
          <c:dLbls>
            <c:dLbl>
              <c:idx val="24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ED7-428D-AA5A-4BD86605DB02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'27.6.2024'!$A$28:$A$52</c:f>
              <c:strCache>
                <c:ptCount val="25"/>
                <c:pt idx="0">
                  <c:v>Wrong processing</c:v>
                </c:pt>
                <c:pt idx="1">
                  <c:v>Domestic c. payment (wrong acc.numb)</c:v>
                </c:pt>
                <c:pt idx="2">
                  <c:v>wrong input MT103/MT202</c:v>
                </c:pt>
                <c:pt idx="3">
                  <c:v>wrong ref. number</c:v>
                </c:pt>
                <c:pt idx="4">
                  <c:v>wrong currency of acc. N</c:v>
                </c:pt>
                <c:pt idx="5">
                  <c:v>signature check</c:v>
                </c:pt>
                <c:pt idx="6">
                  <c:v>wrong field 50k</c:v>
                </c:pt>
                <c:pt idx="7">
                  <c:v>wrong field 59</c:v>
                </c:pt>
                <c:pt idx="8">
                  <c:v>wrong debit acc. Value </c:v>
                </c:pt>
                <c:pt idx="9">
                  <c:v>wrong c.account value </c:v>
                </c:pt>
                <c:pt idx="10">
                  <c:v>wrong constant symbol </c:v>
                </c:pt>
                <c:pt idx="11">
                  <c:v>DISPO-NAK(wrong charges amount)</c:v>
                </c:pt>
                <c:pt idx="12">
                  <c:v>wrong amount (return payment)</c:v>
                </c:pt>
                <c:pt idx="13">
                  <c:v>field 70 - remitance info.</c:v>
                </c:pt>
                <c:pt idx="14">
                  <c:v>BBP</c:v>
                </c:pt>
                <c:pt idx="15">
                  <c:v>SEPA</c:v>
                </c:pt>
                <c:pt idx="16">
                  <c:v>TRSY</c:v>
                </c:pt>
                <c:pt idx="17">
                  <c:v>DDP</c:v>
                </c:pt>
                <c:pt idx="18">
                  <c:v>DPR</c:v>
                </c:pt>
                <c:pt idx="19">
                  <c:v>DCA</c:v>
                </c:pt>
                <c:pt idx="20">
                  <c:v>too late </c:v>
                </c:pt>
                <c:pt idx="21">
                  <c:v>accounting </c:v>
                </c:pt>
                <c:pt idx="22">
                  <c:v>wrong with charges </c:v>
                </c:pt>
                <c:pt idx="23">
                  <c:v>not processed (because of COT, knowledge, missed..)</c:v>
                </c:pt>
                <c:pt idx="24">
                  <c:v>DP</c:v>
                </c:pt>
              </c:strCache>
            </c:strRef>
          </c:cat>
          <c:val>
            <c:numRef>
              <c:f>'27.6.2024'!$B$28:$B$52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D7-428D-AA5A-4BD86605DB0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WRONG</a:t>
            </a:r>
            <a:r>
              <a:rPr lang="en-US" baseline="0"/>
              <a:t> TASKS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3A6-4142-9576-BEE54F83C31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3A6-4142-9576-BEE54F83C31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3A6-4142-9576-BEE54F83C31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3A6-4142-9576-BEE54F83C31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3A6-4142-9576-BEE54F83C31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3A6-4142-9576-BEE54F83C31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3A6-4142-9576-BEE54F83C31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'25.6.2024'!$A$57:$A$63</c:f>
              <c:strCache>
                <c:ptCount val="7"/>
                <c:pt idx="0">
                  <c:v>PTS BULK </c:v>
                </c:pt>
                <c:pt idx="1">
                  <c:v>PTS CURR</c:v>
                </c:pt>
                <c:pt idx="2">
                  <c:v>Rates </c:v>
                </c:pt>
                <c:pt idx="3">
                  <c:v>Messages </c:v>
                </c:pt>
                <c:pt idx="4">
                  <c:v>Odmietnuta inkasa </c:v>
                </c:pt>
                <c:pt idx="5">
                  <c:v>Open Items </c:v>
                </c:pt>
                <c:pt idx="6">
                  <c:v>callback/ signature / disposal </c:v>
                </c:pt>
              </c:strCache>
            </c:strRef>
          </c:cat>
          <c:val>
            <c:numRef>
              <c:f>'25.6.2024'!$B$57:$B$63</c:f>
              <c:numCache>
                <c:formatCode>General</c:formatCode>
                <c:ptCount val="7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3A6-4142-9576-BEE54F83C31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132354874750752"/>
          <c:y val="0.1234875903669936"/>
          <c:w val="0.34178099003411688"/>
          <c:h val="0.8114067320532302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WRONG</a:t>
            </a:r>
            <a:r>
              <a:rPr lang="en-US" baseline="0"/>
              <a:t> TASKS VS. TOTAL TASKS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'27.6.2024'!$B$68</c:f>
              <c:strCache>
                <c:ptCount val="1"/>
                <c:pt idx="0">
                  <c:v>Total Error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'27.6.2024'!$C$68:$D$68</c:f>
              <c:numCache>
                <c:formatCode>General</c:formatCode>
                <c:ptCount val="2"/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F-43AB-8AA8-F72655F6EBE4}"/>
            </c:ext>
          </c:extLst>
        </c:ser>
        <c:ser>
          <c:idx val="1"/>
          <c:order val="1"/>
          <c:tx>
            <c:strRef>
              <c:f>'27.6.2024'!$B$69</c:f>
              <c:strCache>
                <c:ptCount val="1"/>
                <c:pt idx="0">
                  <c:v>Total Tasks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'27.6.2024'!$C$69:$D$69</c:f>
              <c:numCache>
                <c:formatCode>General</c:formatCode>
                <c:ptCount val="2"/>
                <c:pt idx="1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BF-43AB-8AA8-F72655F6EB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54357391"/>
        <c:axId val="354351631"/>
      </c:barChart>
      <c:catAx>
        <c:axId val="354357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51631"/>
        <c:crosses val="autoZero"/>
        <c:auto val="1"/>
        <c:lblAlgn val="ctr"/>
        <c:lblOffset val="100"/>
        <c:noMultiLvlLbl val="0"/>
      </c:catAx>
      <c:valAx>
        <c:axId val="354351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573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PTS CURR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A15-4473-AB47-07869CC7C8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A15-4473-AB47-07869CC7C84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A15-4473-AB47-07869CC7C8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A15-4473-AB47-07869CC7C8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A15-4473-AB47-07869CC7C84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A15-4473-AB47-07869CC7C84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A15-4473-AB47-07869CC7C84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A15-4473-AB47-07869CC7C84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A15-4473-AB47-07869CC7C84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A15-4473-AB47-07869CC7C84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A15-4473-AB47-07869CC7C84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A15-4473-AB47-07869CC7C84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A15-4473-AB47-07869CC7C84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BA15-4473-AB47-07869CC7C84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BA15-4473-AB47-07869CC7C84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'27.6.2024'!$A$2:$A$16</c:f>
              <c:strCache>
                <c:ptCount val="15"/>
                <c:pt idx="0">
                  <c:v>Processing (routing/late processing/charges) </c:v>
                </c:pt>
                <c:pt idx="1">
                  <c:v>wrong debit value</c:v>
                </c:pt>
                <c:pt idx="2">
                  <c:v>wrong credit value</c:v>
                </c:pt>
                <c:pt idx="3">
                  <c:v>wrong value date</c:v>
                </c:pt>
                <c:pt idx="4">
                  <c:v>Field 70 - description </c:v>
                </c:pt>
                <c:pt idx="5">
                  <c:v>wrong benefi. Acc/debit account </c:v>
                </c:pt>
                <c:pt idx="6">
                  <c:v>field 58/56</c:v>
                </c:pt>
                <c:pt idx="7">
                  <c:v>field 57a</c:v>
                </c:pt>
                <c:pt idx="8">
                  <c:v>wrong amount </c:v>
                </c:pt>
                <c:pt idx="9">
                  <c:v>wrong rate</c:v>
                </c:pt>
                <c:pt idx="10">
                  <c:v>fax agreement </c:v>
                </c:pt>
                <c:pt idx="11">
                  <c:v>missing repair charges </c:v>
                </c:pt>
                <c:pt idx="12">
                  <c:v>wrong debit acc.charges </c:v>
                </c:pt>
                <c:pt idx="13">
                  <c:v>not processed </c:v>
                </c:pt>
                <c:pt idx="14">
                  <c:v>late processing </c:v>
                </c:pt>
              </c:strCache>
            </c:strRef>
          </c:cat>
          <c:val>
            <c:numRef>
              <c:f>'27.6.2024'!$B$2:$B$16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BA15-4473-AB47-07869CC7C84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PTS BULK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129-461F-9827-8A67D7EB96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129-461F-9827-8A67D7EB96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129-461F-9827-8A67D7EB96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129-461F-9827-8A67D7EB966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129-461F-9827-8A67D7EB966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129-461F-9827-8A67D7EB966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129-461F-9827-8A67D7EB966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129-461F-9827-8A67D7EB966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129-461F-9827-8A67D7EB966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129-461F-9827-8A67D7EB966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129-461F-9827-8A67D7EB966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7129-461F-9827-8A67D7EB966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7129-461F-9827-8A67D7EB966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7129-461F-9827-8A67D7EB966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7129-461F-9827-8A67D7EB966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7129-461F-9827-8A67D7EB966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7129-461F-9827-8A67D7EB966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7129-461F-9827-8A67D7EB966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7129-461F-9827-8A67D7EB966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7129-461F-9827-8A67D7EB9667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7129-461F-9827-8A67D7EB9667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7129-461F-9827-8A67D7EB966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7129-461F-9827-8A67D7EB9667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7129-461F-9827-8A67D7EB966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7129-461F-9827-8A67D7EB9667}"/>
              </c:ext>
            </c:extLst>
          </c:dPt>
          <c:dLbls>
            <c:dLbl>
              <c:idx val="24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7129-461F-9827-8A67D7EB9667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'27.6.2024'!$A$28:$A$52</c:f>
              <c:strCache>
                <c:ptCount val="25"/>
                <c:pt idx="0">
                  <c:v>Wrong processing</c:v>
                </c:pt>
                <c:pt idx="1">
                  <c:v>Domestic c. payment (wrong acc.numb)</c:v>
                </c:pt>
                <c:pt idx="2">
                  <c:v>wrong input MT103/MT202</c:v>
                </c:pt>
                <c:pt idx="3">
                  <c:v>wrong ref. number</c:v>
                </c:pt>
                <c:pt idx="4">
                  <c:v>wrong currency of acc. N</c:v>
                </c:pt>
                <c:pt idx="5">
                  <c:v>signature check</c:v>
                </c:pt>
                <c:pt idx="6">
                  <c:v>wrong field 50k</c:v>
                </c:pt>
                <c:pt idx="7">
                  <c:v>wrong field 59</c:v>
                </c:pt>
                <c:pt idx="8">
                  <c:v>wrong debit acc. Value </c:v>
                </c:pt>
                <c:pt idx="9">
                  <c:v>wrong c.account value </c:v>
                </c:pt>
                <c:pt idx="10">
                  <c:v>wrong constant symbol </c:v>
                </c:pt>
                <c:pt idx="11">
                  <c:v>DISPO-NAK(wrong charges amount)</c:v>
                </c:pt>
                <c:pt idx="12">
                  <c:v>wrong amount (return payment)</c:v>
                </c:pt>
                <c:pt idx="13">
                  <c:v>field 70 - remitance info.</c:v>
                </c:pt>
                <c:pt idx="14">
                  <c:v>BBP</c:v>
                </c:pt>
                <c:pt idx="15">
                  <c:v>SEPA</c:v>
                </c:pt>
                <c:pt idx="16">
                  <c:v>TRSY</c:v>
                </c:pt>
                <c:pt idx="17">
                  <c:v>DDP</c:v>
                </c:pt>
                <c:pt idx="18">
                  <c:v>DPR</c:v>
                </c:pt>
                <c:pt idx="19">
                  <c:v>DCA</c:v>
                </c:pt>
                <c:pt idx="20">
                  <c:v>too late </c:v>
                </c:pt>
                <c:pt idx="21">
                  <c:v>accounting </c:v>
                </c:pt>
                <c:pt idx="22">
                  <c:v>wrong with charges </c:v>
                </c:pt>
                <c:pt idx="23">
                  <c:v>not processed (because of COT, knowledge, missed..)</c:v>
                </c:pt>
                <c:pt idx="24">
                  <c:v>DP</c:v>
                </c:pt>
              </c:strCache>
            </c:strRef>
          </c:cat>
          <c:val>
            <c:numRef>
              <c:f>'27.6.2024'!$B$28:$B$52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7129-461F-9827-8A67D7EB966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70D-4F42-B6BF-BBF5744C5D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70D-4F42-B6BF-BBF5744C5DD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70D-4F42-B6BF-BBF5744C5DD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70D-4F42-B6BF-BBF5744C5DD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70D-4F42-B6BF-BBF5744C5DD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70D-4F42-B6BF-BBF5744C5DD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A70D-4F42-B6BF-BBF5744C5DD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70D-4F42-B6BF-BBF5744C5DD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70D-4F42-B6BF-BBF5744C5DD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A70D-4F42-B6BF-BBF5744C5DD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A70D-4F42-B6BF-BBF5744C5DD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A70D-4F42-B6BF-BBF5744C5DD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A70D-4F42-B6BF-BBF5744C5DD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A70D-4F42-B6BF-BBF5744C5DD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A70D-4F42-B6BF-BBF5744C5DD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'TOTAL-MONTH'!$A$2:$A$16</c:f>
              <c:strCache>
                <c:ptCount val="15"/>
                <c:pt idx="0">
                  <c:v>Processing (routing/late processing/charges) </c:v>
                </c:pt>
                <c:pt idx="1">
                  <c:v>wrong debit value</c:v>
                </c:pt>
                <c:pt idx="2">
                  <c:v>wrong credit value</c:v>
                </c:pt>
                <c:pt idx="3">
                  <c:v>wrong value date</c:v>
                </c:pt>
                <c:pt idx="4">
                  <c:v>Field 70 - description </c:v>
                </c:pt>
                <c:pt idx="5">
                  <c:v>wrong benefi. Acc/debit account </c:v>
                </c:pt>
                <c:pt idx="6">
                  <c:v>field 58/56</c:v>
                </c:pt>
                <c:pt idx="7">
                  <c:v>field 57a</c:v>
                </c:pt>
                <c:pt idx="8">
                  <c:v>wrong amount </c:v>
                </c:pt>
                <c:pt idx="9">
                  <c:v>wrong rate</c:v>
                </c:pt>
                <c:pt idx="10">
                  <c:v>fax agreement </c:v>
                </c:pt>
                <c:pt idx="11">
                  <c:v>missing repair charges </c:v>
                </c:pt>
                <c:pt idx="12">
                  <c:v>wrong debit acc.charges </c:v>
                </c:pt>
                <c:pt idx="13">
                  <c:v>not processed </c:v>
                </c:pt>
                <c:pt idx="14">
                  <c:v>late processing </c:v>
                </c:pt>
              </c:strCache>
            </c:strRef>
          </c:cat>
          <c:val>
            <c:numRef>
              <c:f>'TOTAL-MONTH'!$B$2:$B$16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C8-4A62-9906-107F247C174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PTS</a:t>
            </a:r>
            <a:r>
              <a:rPr lang="en-US" baseline="0"/>
              <a:t> BULK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E14-4D1A-9493-B98FD377DDA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E14-4D1A-9493-B98FD377DDA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E14-4D1A-9493-B98FD377DDA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E14-4D1A-9493-B98FD377DDA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E14-4D1A-9493-B98FD377DDA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E14-4D1A-9493-B98FD377DDA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E14-4D1A-9493-B98FD377DDA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E14-4D1A-9493-B98FD377DDA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4E14-4D1A-9493-B98FD377DDA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4E14-4D1A-9493-B98FD377DDA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4E14-4D1A-9493-B98FD377DDA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4E14-4D1A-9493-B98FD377DDA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4E14-4D1A-9493-B98FD377DDA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4E14-4D1A-9493-B98FD377DDA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4E14-4D1A-9493-B98FD377DDA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4E14-4D1A-9493-B98FD377DDA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4E14-4D1A-9493-B98FD377DDA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4E14-4D1A-9493-B98FD377DDA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4E14-4D1A-9493-B98FD377DDA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4E14-4D1A-9493-B98FD377DDA7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4E14-4D1A-9493-B98FD377DDA7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4E14-4D1A-9493-B98FD377DDA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4E14-4D1A-9493-B98FD377DDA7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4E14-4D1A-9493-B98FD377DDA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4E14-4D1A-9493-B98FD377DDA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'TOTAL-MONTH'!$A$28:$A$52</c:f>
              <c:strCache>
                <c:ptCount val="25"/>
                <c:pt idx="0">
                  <c:v>Wrong processing</c:v>
                </c:pt>
                <c:pt idx="1">
                  <c:v>Domestic c. payment (wrong acc.numb)</c:v>
                </c:pt>
                <c:pt idx="2">
                  <c:v>wrong input MT103/MT202</c:v>
                </c:pt>
                <c:pt idx="3">
                  <c:v>wrong ref. number</c:v>
                </c:pt>
                <c:pt idx="4">
                  <c:v>wrong currency of acc. N</c:v>
                </c:pt>
                <c:pt idx="5">
                  <c:v>signature check</c:v>
                </c:pt>
                <c:pt idx="6">
                  <c:v>wrong field 50k</c:v>
                </c:pt>
                <c:pt idx="7">
                  <c:v>wrong field 59</c:v>
                </c:pt>
                <c:pt idx="8">
                  <c:v>wrong debit acc. Value </c:v>
                </c:pt>
                <c:pt idx="9">
                  <c:v>wrong c.account value </c:v>
                </c:pt>
                <c:pt idx="10">
                  <c:v>wrong constant symbol </c:v>
                </c:pt>
                <c:pt idx="11">
                  <c:v>DISPO-NAK(wrong charges amount)</c:v>
                </c:pt>
                <c:pt idx="12">
                  <c:v>wrong amount (return payment)</c:v>
                </c:pt>
                <c:pt idx="13">
                  <c:v>field 70 - remitance info.</c:v>
                </c:pt>
                <c:pt idx="14">
                  <c:v>BBP</c:v>
                </c:pt>
                <c:pt idx="15">
                  <c:v>SEPA</c:v>
                </c:pt>
                <c:pt idx="16">
                  <c:v>TRSY</c:v>
                </c:pt>
                <c:pt idx="17">
                  <c:v>DDP</c:v>
                </c:pt>
                <c:pt idx="18">
                  <c:v>DPR</c:v>
                </c:pt>
                <c:pt idx="19">
                  <c:v>DCA</c:v>
                </c:pt>
                <c:pt idx="20">
                  <c:v>too late </c:v>
                </c:pt>
                <c:pt idx="21">
                  <c:v>accounting </c:v>
                </c:pt>
                <c:pt idx="22">
                  <c:v>wrong with charges </c:v>
                </c:pt>
                <c:pt idx="23">
                  <c:v>not processed (because of COT, knowledge, missed..)</c:v>
                </c:pt>
                <c:pt idx="24">
                  <c:v>DP</c:v>
                </c:pt>
              </c:strCache>
            </c:strRef>
          </c:cat>
          <c:val>
            <c:numRef>
              <c:f>'TOTAL-MONTH'!$B$28:$B$52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A9-4250-AE16-9E05E39D9B5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78837084747644"/>
          <c:y val="0"/>
          <c:w val="0.32316953355405931"/>
          <c:h val="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ERROR VS.</a:t>
            </a:r>
            <a:r>
              <a:rPr lang="en-US" baseline="0"/>
              <a:t> TASKS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'TOTAL-MONTH'!$B$68</c:f>
              <c:strCache>
                <c:ptCount val="1"/>
                <c:pt idx="0">
                  <c:v>Total Error 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'TOTAL-MONTH'!$C$68:$D$68</c:f>
              <c:numCache>
                <c:formatCode>General</c:formatCode>
                <c:ptCount val="2"/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E8-4928-BDE7-F1B4D945F2D4}"/>
            </c:ext>
          </c:extLst>
        </c:ser>
        <c:ser>
          <c:idx val="1"/>
          <c:order val="1"/>
          <c:tx>
            <c:strRef>
              <c:f>'TOTAL-MONTH'!$B$69</c:f>
              <c:strCache>
                <c:ptCount val="1"/>
                <c:pt idx="0">
                  <c:v>Total Tasks 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'TOTAL-MONTH'!$C$69:$D$69</c:f>
              <c:numCache>
                <c:formatCode>General</c:formatCode>
                <c:ptCount val="2"/>
                <c:pt idx="1">
                  <c:v>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E8-4928-BDE7-F1B4D945F2D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29873007"/>
        <c:axId val="729857647"/>
      </c:barChart>
      <c:catAx>
        <c:axId val="729873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857647"/>
        <c:crosses val="autoZero"/>
        <c:auto val="1"/>
        <c:lblAlgn val="ctr"/>
        <c:lblOffset val="100"/>
        <c:noMultiLvlLbl val="0"/>
      </c:catAx>
      <c:valAx>
        <c:axId val="7298576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2987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MISTAKES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D5-4627-98E8-E5C7729AA5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D5-4627-98E8-E5C7729AA5C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AD5-4627-98E8-E5C7729AA5C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AD5-4627-98E8-E5C7729AA5C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AD5-4627-98E8-E5C7729AA5C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AD5-4627-98E8-E5C7729AA5C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FAD5-4627-98E8-E5C7729AA5C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'TOTAL-MONTH'!$A$57:$A$63</c:f>
              <c:strCache>
                <c:ptCount val="7"/>
                <c:pt idx="0">
                  <c:v>PTS BULK </c:v>
                </c:pt>
                <c:pt idx="1">
                  <c:v>PTS CURR</c:v>
                </c:pt>
                <c:pt idx="2">
                  <c:v>Rates </c:v>
                </c:pt>
                <c:pt idx="3">
                  <c:v>Messages </c:v>
                </c:pt>
                <c:pt idx="4">
                  <c:v>Odmietnuta inkasa </c:v>
                </c:pt>
                <c:pt idx="5">
                  <c:v>Open Items </c:v>
                </c:pt>
                <c:pt idx="6">
                  <c:v>callback/ signature / disposal </c:v>
                </c:pt>
              </c:strCache>
            </c:strRef>
          </c:cat>
          <c:val>
            <c:numRef>
              <c:f>'TOTAL-MONTH'!$B$57:$B$63</c:f>
              <c:numCache>
                <c:formatCode>General</c:formatCode>
                <c:ptCount val="7"/>
                <c:pt idx="0">
                  <c:v>13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A-4044-B62C-CFC8ECAFE8E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294952582403989"/>
          <c:y val="6.7332084922049507E-2"/>
          <c:w val="0.23266228852195164"/>
          <c:h val="0.93266791507795055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PTS BULK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'Tracing wrong tasks OVER volume'!$B$4</c:f>
              <c:strCache>
                <c:ptCount val="1"/>
                <c:pt idx="0">
                  <c:v>wrong tasks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'Tracing wrong tasks OVER volume'!$C$4:$G$4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DD-4C6A-A3E5-925745C8A89F}"/>
            </c:ext>
          </c:extLst>
        </c:ser>
        <c:ser>
          <c:idx val="1"/>
          <c:order val="1"/>
          <c:tx>
            <c:strRef>
              <c:f>'Tracing wrong tasks OVER volume'!$B$5</c:f>
              <c:strCache>
                <c:ptCount val="1"/>
                <c:pt idx="0">
                  <c:v>Volume of PTS BULK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'Tracing wrong tasks OVER volume'!$C$5:$G$5</c:f>
              <c:numCache>
                <c:formatCode>General</c:formatCode>
                <c:ptCount val="5"/>
                <c:pt idx="0">
                  <c:v>42</c:v>
                </c:pt>
                <c:pt idx="1">
                  <c:v>52</c:v>
                </c:pt>
                <c:pt idx="2">
                  <c:v>42</c:v>
                </c:pt>
                <c:pt idx="3">
                  <c:v>42</c:v>
                </c:pt>
                <c:pt idx="4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DD-4C6A-A3E5-925745C8A89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12277535"/>
        <c:axId val="1212277055"/>
      </c:lineChart>
      <c:catAx>
        <c:axId val="1212277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277055"/>
        <c:crosses val="autoZero"/>
        <c:auto val="1"/>
        <c:lblAlgn val="ctr"/>
        <c:lblOffset val="100"/>
        <c:noMultiLvlLbl val="0"/>
      </c:catAx>
      <c:valAx>
        <c:axId val="121227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27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PTS CURR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'Tracing wrong tasks OVER volume'!$B$8</c:f>
              <c:strCache>
                <c:ptCount val="1"/>
                <c:pt idx="0">
                  <c:v>wrong tasks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'Tracing wrong tasks OVER volume'!$C$7:$G$7</c:f>
              <c:strCache>
                <c:ptCount val="5"/>
                <c:pt idx="0">
                  <c:v>21.6.2024</c:v>
                </c:pt>
                <c:pt idx="1">
                  <c:v>24.6.2024</c:v>
                </c:pt>
                <c:pt idx="2">
                  <c:v>25.6.2024</c:v>
                </c:pt>
                <c:pt idx="3">
                  <c:v>26.6.2024</c:v>
                </c:pt>
                <c:pt idx="4">
                  <c:v>27.6.2024</c:v>
                </c:pt>
              </c:strCache>
            </c:strRef>
          </c:cat>
          <c:val>
            <c:numRef>
              <c:f>'Tracing wrong tasks OVER volume'!$C$8:$G$8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D3-4B8D-9036-387098CB411A}"/>
            </c:ext>
          </c:extLst>
        </c:ser>
        <c:ser>
          <c:idx val="1"/>
          <c:order val="1"/>
          <c:tx>
            <c:strRef>
              <c:f>'Tracing wrong tasks OVER volume'!$B$9</c:f>
              <c:strCache>
                <c:ptCount val="1"/>
                <c:pt idx="0">
                  <c:v>Volume of PTS CURR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'Tracing wrong tasks OVER volume'!$C$7:$G$7</c:f>
              <c:strCache>
                <c:ptCount val="5"/>
                <c:pt idx="0">
                  <c:v>21.6.2024</c:v>
                </c:pt>
                <c:pt idx="1">
                  <c:v>24.6.2024</c:v>
                </c:pt>
                <c:pt idx="2">
                  <c:v>25.6.2024</c:v>
                </c:pt>
                <c:pt idx="3">
                  <c:v>26.6.2024</c:v>
                </c:pt>
                <c:pt idx="4">
                  <c:v>27.6.2024</c:v>
                </c:pt>
              </c:strCache>
            </c:strRef>
          </c:cat>
          <c:val>
            <c:numRef>
              <c:f>'Tracing wrong tasks OVER volume'!$C$9:$G$9</c:f>
              <c:numCache>
                <c:formatCode>General</c:formatCode>
                <c:ptCount val="5"/>
                <c:pt idx="0">
                  <c:v>0</c:v>
                </c:pt>
                <c:pt idx="1">
                  <c:v>108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D3-4B8D-9036-387098CB411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08897439"/>
        <c:axId val="1208893599"/>
      </c:lineChart>
      <c:catAx>
        <c:axId val="120889743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893599"/>
        <c:crosses val="autoZero"/>
        <c:auto val="1"/>
        <c:lblAlgn val="ctr"/>
        <c:lblOffset val="100"/>
        <c:noMultiLvlLbl val="0"/>
      </c:catAx>
      <c:valAx>
        <c:axId val="12088935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89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</xdr:colOff>
      <xdr:row>73</xdr:row>
      <xdr:rowOff>142875</xdr:rowOff>
    </xdr:from>
    <xdr:to>
      <xdr:col>3</xdr:col>
      <xdr:colOff>338137</xdr:colOff>
      <xdr:row>87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7A9D521-E89B-841B-CBA2-DFE55C111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61911</xdr:colOff>
      <xdr:row>54</xdr:row>
      <xdr:rowOff>76200</xdr:rowOff>
    </xdr:from>
    <xdr:to>
      <xdr:col>13</xdr:col>
      <xdr:colOff>676274</xdr:colOff>
      <xdr:row>75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9A78B77-0B8B-B3FF-3697-457A3EF45C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52386</xdr:colOff>
      <xdr:row>26</xdr:row>
      <xdr:rowOff>95250</xdr:rowOff>
    </xdr:from>
    <xdr:to>
      <xdr:col>13</xdr:col>
      <xdr:colOff>247650</xdr:colOff>
      <xdr:row>49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FE4776C-194A-A4CD-3DEE-6AEEA9B009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4762</xdr:colOff>
      <xdr:row>1</xdr:row>
      <xdr:rowOff>76199</xdr:rowOff>
    </xdr:from>
    <xdr:to>
      <xdr:col>12</xdr:col>
      <xdr:colOff>419100</xdr:colOff>
      <xdr:row>20</xdr:row>
      <xdr:rowOff>190499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DDDE845-EB08-347B-42EB-199260A6F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280987</xdr:colOff>
      <xdr:row>53</xdr:row>
      <xdr:rowOff>200024</xdr:rowOff>
    </xdr:from>
    <xdr:to>
      <xdr:col>14</xdr:col>
      <xdr:colOff>104775</xdr:colOff>
      <xdr:row>78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E4C1B26-0045-1F51-1D53-EBCF96BDC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4605336</xdr:colOff>
      <xdr:row>74</xdr:row>
      <xdr:rowOff>19049</xdr:rowOff>
    </xdr:from>
    <xdr:to>
      <xdr:col>3</xdr:col>
      <xdr:colOff>1714499</xdr:colOff>
      <xdr:row>89</xdr:row>
      <xdr:rowOff>38099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6B73328-864C-0D0F-3282-1DD69E471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33335</xdr:colOff>
      <xdr:row>27</xdr:row>
      <xdr:rowOff>104775</xdr:rowOff>
    </xdr:from>
    <xdr:to>
      <xdr:col>13</xdr:col>
      <xdr:colOff>561974</xdr:colOff>
      <xdr:row>51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B3C62AB-D9E4-5984-3485-3815D0743F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14286</xdr:colOff>
      <xdr:row>2</xdr:row>
      <xdr:rowOff>28575</xdr:rowOff>
    </xdr:from>
    <xdr:to>
      <xdr:col>13</xdr:col>
      <xdr:colOff>552449</xdr:colOff>
      <xdr:row>25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5AD03B-BCB0-712B-BC07-49CCA86B3E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4605336</xdr:colOff>
      <xdr:row>74</xdr:row>
      <xdr:rowOff>19049</xdr:rowOff>
    </xdr:from>
    <xdr:to>
      <xdr:col>3</xdr:col>
      <xdr:colOff>1714499</xdr:colOff>
      <xdr:row>89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CBA87B-0885-4903-9C6A-997D5B8113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23812</xdr:colOff>
      <xdr:row>2</xdr:row>
      <xdr:rowOff>28574</xdr:rowOff>
    </xdr:from>
    <xdr:to>
      <xdr:col>10</xdr:col>
      <xdr:colOff>0</xdr:colOff>
      <xdr:row>23</xdr:row>
      <xdr:rowOff>180974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7CAF02E-4CF1-BDB1-4AB3-5E37D9D7D4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9524</xdr:colOff>
      <xdr:row>27</xdr:row>
      <xdr:rowOff>142874</xdr:rowOff>
    </xdr:from>
    <xdr:to>
      <xdr:col>10</xdr:col>
      <xdr:colOff>19049</xdr:colOff>
      <xdr:row>51</xdr:row>
      <xdr:rowOff>133349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BC68D7C-BE33-30B0-8369-E76B53A77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68790</xdr:colOff>
      <xdr:row>54</xdr:row>
      <xdr:rowOff>189441</xdr:rowOff>
    </xdr:from>
    <xdr:to>
      <xdr:col>13</xdr:col>
      <xdr:colOff>285750</xdr:colOff>
      <xdr:row>76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3DF592D-A108-190F-CE18-5BF511DE2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4605336</xdr:colOff>
      <xdr:row>74</xdr:row>
      <xdr:rowOff>19049</xdr:rowOff>
    </xdr:from>
    <xdr:to>
      <xdr:col>3</xdr:col>
      <xdr:colOff>1714499</xdr:colOff>
      <xdr:row>89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B9F492-6788-4B2D-9C1C-B7F80B3C7F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23812</xdr:colOff>
      <xdr:row>2</xdr:row>
      <xdr:rowOff>28574</xdr:rowOff>
    </xdr:from>
    <xdr:to>
      <xdr:col>10</xdr:col>
      <xdr:colOff>0</xdr:colOff>
      <xdr:row>23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F1ECBF-C31B-46A1-A091-930DC6379D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9524</xdr:colOff>
      <xdr:row>27</xdr:row>
      <xdr:rowOff>142874</xdr:rowOff>
    </xdr:from>
    <xdr:to>
      <xdr:col>10</xdr:col>
      <xdr:colOff>19049</xdr:colOff>
      <xdr:row>51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575FAE-1A92-4DEF-87D6-DA2823A4F9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68790</xdr:colOff>
      <xdr:row>54</xdr:row>
      <xdr:rowOff>189441</xdr:rowOff>
    </xdr:from>
    <xdr:to>
      <xdr:col>13</xdr:col>
      <xdr:colOff>285750</xdr:colOff>
      <xdr:row>76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1B697C-A6B9-47BA-9B41-D04CCBD06D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68790</xdr:colOff>
      <xdr:row>54</xdr:row>
      <xdr:rowOff>189441</xdr:rowOff>
    </xdr:from>
    <xdr:to>
      <xdr:col>13</xdr:col>
      <xdr:colOff>285750</xdr:colOff>
      <xdr:row>76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8D81B50-CE5B-42B1-B065-5DCD1282DD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4586286</xdr:colOff>
      <xdr:row>74</xdr:row>
      <xdr:rowOff>9525</xdr:rowOff>
    </xdr:from>
    <xdr:to>
      <xdr:col>3</xdr:col>
      <xdr:colOff>1733549</xdr:colOff>
      <xdr:row>88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4F19DD4-4263-30DB-77B8-50431F824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23811</xdr:colOff>
      <xdr:row>1</xdr:row>
      <xdr:rowOff>171450</xdr:rowOff>
    </xdr:from>
    <xdr:to>
      <xdr:col>12</xdr:col>
      <xdr:colOff>276224</xdr:colOff>
      <xdr:row>25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A33EBEE-D0A6-E4C5-77A4-CB1BEB4D2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147636</xdr:colOff>
      <xdr:row>27</xdr:row>
      <xdr:rowOff>85725</xdr:rowOff>
    </xdr:from>
    <xdr:to>
      <xdr:col>12</xdr:col>
      <xdr:colOff>380999</xdr:colOff>
      <xdr:row>51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6904FA5-19ED-D85C-D305-89B37894A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68790</xdr:colOff>
      <xdr:row>54</xdr:row>
      <xdr:rowOff>189441</xdr:rowOff>
    </xdr:from>
    <xdr:to>
      <xdr:col>13</xdr:col>
      <xdr:colOff>285750</xdr:colOff>
      <xdr:row>76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00AA3-F3BD-4AC4-8AF9-AE90B80E85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4586286</xdr:colOff>
      <xdr:row>74</xdr:row>
      <xdr:rowOff>9525</xdr:rowOff>
    </xdr:from>
    <xdr:to>
      <xdr:col>3</xdr:col>
      <xdr:colOff>1733549</xdr:colOff>
      <xdr:row>88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8BC1D7-2F46-4A1A-8330-70D893D1CA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23811</xdr:colOff>
      <xdr:row>1</xdr:row>
      <xdr:rowOff>171450</xdr:rowOff>
    </xdr:from>
    <xdr:to>
      <xdr:col>12</xdr:col>
      <xdr:colOff>276224</xdr:colOff>
      <xdr:row>25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58D8B3-C710-4B89-A4B4-7028BA6EFD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147636</xdr:colOff>
      <xdr:row>27</xdr:row>
      <xdr:rowOff>85725</xdr:rowOff>
    </xdr:from>
    <xdr:to>
      <xdr:col>12</xdr:col>
      <xdr:colOff>380999</xdr:colOff>
      <xdr:row>51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555263-B6AA-4465-BC03-AF1FE2E03A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1919286</xdr:colOff>
      <xdr:row>1</xdr:row>
      <xdr:rowOff>114300</xdr:rowOff>
    </xdr:from>
    <xdr:to>
      <xdr:col>12</xdr:col>
      <xdr:colOff>542924</xdr:colOff>
      <xdr:row>25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6DF9AE-7296-2040-838B-BE2D1DBCDC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14286</xdr:colOff>
      <xdr:row>26</xdr:row>
      <xdr:rowOff>200024</xdr:rowOff>
    </xdr:from>
    <xdr:to>
      <xdr:col>14</xdr:col>
      <xdr:colOff>57150</xdr:colOff>
      <xdr:row>54</xdr:row>
      <xdr:rowOff>76199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A1C72AE-B0DB-F00E-F6A7-145727CAE5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14287</xdr:colOff>
      <xdr:row>73</xdr:row>
      <xdr:rowOff>171450</xdr:rowOff>
    </xdr:from>
    <xdr:to>
      <xdr:col>3</xdr:col>
      <xdr:colOff>290512</xdr:colOff>
      <xdr:row>87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16430F7-7E3B-F163-FDFF-E3CE97A60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85724</xdr:colOff>
      <xdr:row>55</xdr:row>
      <xdr:rowOff>142874</xdr:rowOff>
    </xdr:from>
    <xdr:to>
      <xdr:col>13</xdr:col>
      <xdr:colOff>685799</xdr:colOff>
      <xdr:row>72</xdr:row>
      <xdr:rowOff>66674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35501A0-6E5A-EB14-83EE-03999BB11A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10</xdr:row>
      <xdr:rowOff>0</xdr:rowOff>
    </xdr:from>
    <xdr:to>
      <xdr:col>1</xdr:col>
      <xdr:colOff>4576762</xdr:colOff>
      <xdr:row>25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FF76C7-62FA-9B17-AB85-0756123581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52386</xdr:colOff>
      <xdr:row>10</xdr:row>
      <xdr:rowOff>19049</xdr:rowOff>
    </xdr:from>
    <xdr:to>
      <xdr:col>6</xdr:col>
      <xdr:colOff>809624</xdr:colOff>
      <xdr:row>26</xdr:row>
      <xdr:rowOff>19049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A86008-86D7-564F-EE46-3A97D7E2D6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opLeftCell="A49" workbookViewId="0">
      <selection activeCell="C66" sqref="C66"/>
    </sheetView>
  </sheetViews>
  <sheetFormatPr defaultColWidth="9" defaultRowHeight="15.75"/>
  <cols>
    <col min="1" max="1" width="60.625" style="28" customWidth="1"/>
    <col min="2" max="2" width="31" style="28" customWidth="1"/>
    <col min="3" max="3" width="25.375" style="28" customWidth="1"/>
    <col min="4" max="4" width="22.75" style="28" customWidth="1"/>
    <col min="5" max="16384" width="9" style="28"/>
  </cols>
  <sheetData>
    <row r="1" spans="1:5">
      <c r="A1" s="25" t="s">
        <v>0</v>
      </c>
      <c r="B1" s="26" t="s">
        <v>1</v>
      </c>
      <c r="C1" s="26" t="s">
        <v>2</v>
      </c>
      <c r="D1" s="27" t="s">
        <v>3</v>
      </c>
      <c r="E1" s="28">
        <f>SUM(B2:B14)</f>
        <v>0</v>
      </c>
    </row>
    <row r="2" spans="1:5">
      <c r="A2" s="28" t="s">
        <v>4</v>
      </c>
      <c r="B2" s="28">
        <v>0</v>
      </c>
    </row>
    <row r="3" spans="1:5">
      <c r="A3" s="28" t="s">
        <v>5</v>
      </c>
      <c r="B3" s="28">
        <v>0</v>
      </c>
    </row>
    <row r="4" spans="1:5">
      <c r="A4" s="28" t="s">
        <v>6</v>
      </c>
      <c r="B4" s="28">
        <v>0</v>
      </c>
    </row>
    <row r="5" spans="1:5">
      <c r="A5" s="28" t="s">
        <v>7</v>
      </c>
      <c r="B5" s="28">
        <v>0</v>
      </c>
    </row>
    <row r="6" spans="1:5">
      <c r="A6" s="28" t="s">
        <v>8</v>
      </c>
      <c r="B6" s="28">
        <v>0</v>
      </c>
    </row>
    <row r="7" spans="1:5">
      <c r="A7" s="28" t="s">
        <v>9</v>
      </c>
      <c r="B7" s="28">
        <v>0</v>
      </c>
    </row>
    <row r="8" spans="1:5">
      <c r="A8" s="28" t="s">
        <v>10</v>
      </c>
      <c r="B8" s="28">
        <v>0</v>
      </c>
    </row>
    <row r="9" spans="1:5">
      <c r="A9" s="28" t="s">
        <v>11</v>
      </c>
      <c r="B9" s="28">
        <v>0</v>
      </c>
    </row>
    <row r="10" spans="1:5">
      <c r="A10" s="28" t="s">
        <v>12</v>
      </c>
      <c r="B10" s="28">
        <v>0</v>
      </c>
    </row>
    <row r="11" spans="1:5">
      <c r="A11" s="28" t="s">
        <v>13</v>
      </c>
      <c r="B11" s="28">
        <v>0</v>
      </c>
    </row>
    <row r="12" spans="1:5">
      <c r="A12" s="28" t="s">
        <v>14</v>
      </c>
      <c r="B12" s="28">
        <v>0</v>
      </c>
    </row>
    <row r="13" spans="1:5">
      <c r="A13" s="28" t="s">
        <v>15</v>
      </c>
      <c r="B13" s="28">
        <v>0</v>
      </c>
    </row>
    <row r="14" spans="1:5">
      <c r="A14" s="28" t="s">
        <v>16</v>
      </c>
      <c r="B14" s="28">
        <v>0</v>
      </c>
    </row>
    <row r="15" spans="1:5">
      <c r="A15" s="28" t="s">
        <v>17</v>
      </c>
      <c r="B15" s="28">
        <v>0</v>
      </c>
    </row>
    <row r="16" spans="1:5">
      <c r="A16" s="28" t="s">
        <v>18</v>
      </c>
      <c r="B16" s="28">
        <v>0</v>
      </c>
    </row>
    <row r="17" spans="1:5">
      <c r="B17" s="28">
        <v>0</v>
      </c>
    </row>
    <row r="18" spans="1:5">
      <c r="A18" s="28" t="s">
        <v>19</v>
      </c>
      <c r="B18" s="28">
        <f>volume!N64</f>
        <v>0</v>
      </c>
    </row>
    <row r="24" spans="1:5">
      <c r="A24" s="28" t="s">
        <v>20</v>
      </c>
    </row>
    <row r="26" spans="1:5">
      <c r="A26" s="25" t="s">
        <v>21</v>
      </c>
      <c r="C26" s="28" t="s">
        <v>22</v>
      </c>
      <c r="D26" s="28" t="s">
        <v>23</v>
      </c>
      <c r="E26" s="28">
        <f>SUM(B27:B51)</f>
        <v>1</v>
      </c>
    </row>
    <row r="27" spans="1:5">
      <c r="A27" s="28" t="s">
        <v>24</v>
      </c>
      <c r="B27" s="28">
        <v>0</v>
      </c>
    </row>
    <row r="28" spans="1:5">
      <c r="A28" s="28" t="s">
        <v>25</v>
      </c>
      <c r="B28" s="28">
        <v>0</v>
      </c>
    </row>
    <row r="29" spans="1:5">
      <c r="A29" s="28" t="s">
        <v>26</v>
      </c>
      <c r="B29" s="28">
        <v>0</v>
      </c>
    </row>
    <row r="30" spans="1:5">
      <c r="A30" s="28" t="s">
        <v>27</v>
      </c>
      <c r="B30" s="28">
        <v>0</v>
      </c>
    </row>
    <row r="31" spans="1:5">
      <c r="A31" s="28" t="s">
        <v>28</v>
      </c>
      <c r="B31" s="28">
        <v>0</v>
      </c>
    </row>
    <row r="32" spans="1:5">
      <c r="A32" s="28" t="s">
        <v>29</v>
      </c>
      <c r="B32" s="28">
        <v>0</v>
      </c>
    </row>
    <row r="33" spans="1:2">
      <c r="A33" s="28" t="s">
        <v>30</v>
      </c>
      <c r="B33" s="28">
        <v>0</v>
      </c>
    </row>
    <row r="34" spans="1:2">
      <c r="A34" s="28" t="s">
        <v>31</v>
      </c>
      <c r="B34" s="28">
        <v>0</v>
      </c>
    </row>
    <row r="35" spans="1:2">
      <c r="A35" s="28" t="s">
        <v>32</v>
      </c>
      <c r="B35" s="28">
        <v>1</v>
      </c>
    </row>
    <row r="36" spans="1:2">
      <c r="A36" s="28" t="s">
        <v>33</v>
      </c>
      <c r="B36" s="28">
        <v>0</v>
      </c>
    </row>
    <row r="37" spans="1:2">
      <c r="A37" s="28" t="s">
        <v>34</v>
      </c>
      <c r="B37" s="28">
        <v>0</v>
      </c>
    </row>
    <row r="38" spans="1:2">
      <c r="A38" s="28" t="s">
        <v>35</v>
      </c>
      <c r="B38" s="28">
        <v>0</v>
      </c>
    </row>
    <row r="39" spans="1:2">
      <c r="A39" s="28" t="s">
        <v>36</v>
      </c>
      <c r="B39" s="28">
        <v>0</v>
      </c>
    </row>
    <row r="40" spans="1:2">
      <c r="A40" s="28" t="s">
        <v>37</v>
      </c>
      <c r="B40" s="28">
        <v>0</v>
      </c>
    </row>
    <row r="41" spans="1:2">
      <c r="A41" s="28" t="s">
        <v>38</v>
      </c>
      <c r="B41" s="28">
        <v>0</v>
      </c>
    </row>
    <row r="42" spans="1:2">
      <c r="A42" s="28" t="s">
        <v>39</v>
      </c>
      <c r="B42" s="28">
        <v>0</v>
      </c>
    </row>
    <row r="43" spans="1:2">
      <c r="A43" s="28" t="s">
        <v>40</v>
      </c>
      <c r="B43" s="28">
        <v>0</v>
      </c>
    </row>
    <row r="44" spans="1:2">
      <c r="A44" s="29" t="s">
        <v>41</v>
      </c>
      <c r="B44" s="28">
        <v>0</v>
      </c>
    </row>
    <row r="45" spans="1:2">
      <c r="A45" s="28" t="s">
        <v>42</v>
      </c>
      <c r="B45" s="28">
        <v>0</v>
      </c>
    </row>
    <row r="46" spans="1:2">
      <c r="A46" s="28" t="s">
        <v>43</v>
      </c>
      <c r="B46" s="28">
        <v>0</v>
      </c>
    </row>
    <row r="47" spans="1:2">
      <c r="A47" s="28" t="s">
        <v>44</v>
      </c>
      <c r="B47" s="28">
        <v>0</v>
      </c>
    </row>
    <row r="48" spans="1:2">
      <c r="A48" s="28" t="s">
        <v>45</v>
      </c>
      <c r="B48" s="28">
        <v>0</v>
      </c>
    </row>
    <row r="49" spans="1:3">
      <c r="A49" s="28" t="s">
        <v>46</v>
      </c>
      <c r="B49" s="28">
        <v>0</v>
      </c>
    </row>
    <row r="50" spans="1:3">
      <c r="A50" s="28" t="s">
        <v>47</v>
      </c>
      <c r="B50" s="28">
        <v>0</v>
      </c>
      <c r="C50" s="28">
        <v>0</v>
      </c>
    </row>
    <row r="51" spans="1:3">
      <c r="A51" s="28" t="s">
        <v>48</v>
      </c>
      <c r="B51" s="28">
        <v>0</v>
      </c>
    </row>
    <row r="53" spans="1:3">
      <c r="A53" s="28" t="s">
        <v>49</v>
      </c>
      <c r="B53" s="28">
        <f>volume!N66</f>
        <v>31</v>
      </c>
    </row>
    <row r="55" spans="1:3">
      <c r="B55" s="28" t="s">
        <v>336</v>
      </c>
      <c r="C55" s="25" t="s">
        <v>50</v>
      </c>
    </row>
    <row r="56" spans="1:3">
      <c r="A56" s="29" t="s">
        <v>21</v>
      </c>
      <c r="B56" s="28">
        <f>SUM(B27:B51)</f>
        <v>1</v>
      </c>
      <c r="C56" s="28">
        <v>16</v>
      </c>
    </row>
    <row r="57" spans="1:3">
      <c r="A57" s="29" t="s">
        <v>0</v>
      </c>
      <c r="B57" s="28">
        <v>0</v>
      </c>
      <c r="C57" s="28">
        <f>volume!N64</f>
        <v>0</v>
      </c>
    </row>
    <row r="58" spans="1:3">
      <c r="A58" s="29" t="s">
        <v>51</v>
      </c>
      <c r="B58" s="28">
        <v>0</v>
      </c>
      <c r="C58" s="28">
        <f>volume!N62</f>
        <v>0</v>
      </c>
    </row>
    <row r="59" spans="1:3">
      <c r="A59" s="29" t="s">
        <v>52</v>
      </c>
      <c r="B59" s="28">
        <v>0</v>
      </c>
      <c r="C59" s="28">
        <v>0</v>
      </c>
    </row>
    <row r="60" spans="1:3">
      <c r="A60" s="29" t="s">
        <v>53</v>
      </c>
      <c r="B60" s="28">
        <v>0</v>
      </c>
      <c r="C60" s="28">
        <v>1</v>
      </c>
    </row>
    <row r="61" spans="1:3">
      <c r="A61" s="29" t="s">
        <v>54</v>
      </c>
      <c r="B61" s="28">
        <v>0</v>
      </c>
      <c r="C61" s="28">
        <f>volume!N69</f>
        <v>0</v>
      </c>
    </row>
    <row r="62" spans="1:3">
      <c r="A62" s="29" t="s">
        <v>55</v>
      </c>
      <c r="B62" s="28">
        <v>0</v>
      </c>
      <c r="C62" s="28">
        <f>volume!N71</f>
        <v>0</v>
      </c>
    </row>
    <row r="63" spans="1:3">
      <c r="A63" s="29" t="s">
        <v>56</v>
      </c>
      <c r="B63" s="28">
        <v>0</v>
      </c>
      <c r="C63" s="28">
        <f>volume!N73</f>
        <v>0</v>
      </c>
    </row>
    <row r="64" spans="1:3">
      <c r="A64" s="29" t="s">
        <v>57</v>
      </c>
      <c r="B64" s="28">
        <f>volume!N75</f>
        <v>0</v>
      </c>
    </row>
    <row r="65" spans="2:4">
      <c r="B65" s="28">
        <f>SUM(B56:B64)</f>
        <v>1</v>
      </c>
    </row>
    <row r="67" spans="2:4">
      <c r="B67" s="28" t="s">
        <v>58</v>
      </c>
      <c r="D67" s="28">
        <f>SUM(B56:B64)</f>
        <v>1</v>
      </c>
    </row>
    <row r="68" spans="2:4">
      <c r="B68" s="28" t="s">
        <v>59</v>
      </c>
      <c r="D68" s="28">
        <f>SUM(C56:C63)</f>
        <v>17</v>
      </c>
    </row>
    <row r="70" spans="2:4">
      <c r="B70" s="28" t="s">
        <v>60</v>
      </c>
      <c r="D70" s="28">
        <f>D68-D67</f>
        <v>16</v>
      </c>
    </row>
    <row r="71" spans="2:4">
      <c r="B71" s="28" t="s">
        <v>61</v>
      </c>
      <c r="D71" s="28">
        <f>(D70/D68)*100</f>
        <v>94.117647058823522</v>
      </c>
    </row>
    <row r="72" spans="2:4">
      <c r="B72" s="28" t="s">
        <v>62</v>
      </c>
      <c r="D72" s="28">
        <f>(D67/D68)*100</f>
        <v>5.8823529411764701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4"/>
  <sheetViews>
    <sheetView zoomScale="90" zoomScaleNormal="90" workbookViewId="0">
      <selection activeCell="C18" sqref="C18"/>
    </sheetView>
  </sheetViews>
  <sheetFormatPr defaultColWidth="9" defaultRowHeight="15.75"/>
  <cols>
    <col min="1" max="1" width="60.625" style="28" customWidth="1"/>
    <col min="2" max="2" width="31" style="28" customWidth="1"/>
    <col min="3" max="3" width="25.375" style="28" customWidth="1"/>
    <col min="4" max="4" width="22.75" style="37" customWidth="1"/>
    <col min="5" max="16384" width="9" style="28"/>
  </cols>
  <sheetData>
    <row r="1" spans="1:5">
      <c r="A1" s="25" t="s">
        <v>0</v>
      </c>
      <c r="B1" s="26" t="s">
        <v>1</v>
      </c>
      <c r="C1" s="26" t="s">
        <v>2</v>
      </c>
      <c r="D1" s="45" t="s">
        <v>3</v>
      </c>
      <c r="E1" s="28">
        <f>SUM(B2:B16)</f>
        <v>2</v>
      </c>
    </row>
    <row r="2" spans="1:5">
      <c r="A2" s="28" t="s">
        <v>4</v>
      </c>
      <c r="B2" s="28">
        <v>0</v>
      </c>
    </row>
    <row r="3" spans="1:5">
      <c r="A3" s="28" t="s">
        <v>5</v>
      </c>
      <c r="B3" s="28">
        <v>0</v>
      </c>
    </row>
    <row r="4" spans="1:5">
      <c r="A4" s="28" t="s">
        <v>6</v>
      </c>
      <c r="B4" s="28">
        <v>1</v>
      </c>
    </row>
    <row r="5" spans="1:5">
      <c r="A5" s="28" t="s">
        <v>7</v>
      </c>
      <c r="B5" s="28">
        <v>0</v>
      </c>
    </row>
    <row r="6" spans="1:5">
      <c r="A6" s="28" t="s">
        <v>8</v>
      </c>
      <c r="B6" s="28">
        <v>0</v>
      </c>
    </row>
    <row r="7" spans="1:5">
      <c r="A7" s="28" t="s">
        <v>9</v>
      </c>
      <c r="B7" s="28">
        <v>0</v>
      </c>
    </row>
    <row r="8" spans="1:5">
      <c r="A8" s="28" t="s">
        <v>10</v>
      </c>
      <c r="B8" s="28">
        <v>0</v>
      </c>
    </row>
    <row r="9" spans="1:5">
      <c r="A9" s="28" t="s">
        <v>11</v>
      </c>
      <c r="B9" s="28">
        <v>0</v>
      </c>
    </row>
    <row r="10" spans="1:5">
      <c r="A10" s="28" t="s">
        <v>12</v>
      </c>
      <c r="B10" s="28">
        <v>0</v>
      </c>
    </row>
    <row r="11" spans="1:5">
      <c r="A11" s="28" t="s">
        <v>13</v>
      </c>
      <c r="B11" s="28">
        <v>0</v>
      </c>
    </row>
    <row r="12" spans="1:5">
      <c r="A12" s="28" t="s">
        <v>14</v>
      </c>
      <c r="B12" s="28">
        <v>0</v>
      </c>
    </row>
    <row r="13" spans="1:5">
      <c r="A13" s="28" t="s">
        <v>15</v>
      </c>
      <c r="B13" s="28">
        <v>0</v>
      </c>
    </row>
    <row r="14" spans="1:5">
      <c r="A14" s="28" t="s">
        <v>16</v>
      </c>
      <c r="B14" s="28">
        <v>0</v>
      </c>
    </row>
    <row r="15" spans="1:5">
      <c r="A15" s="28" t="s">
        <v>17</v>
      </c>
      <c r="B15" s="28">
        <v>1</v>
      </c>
    </row>
    <row r="16" spans="1:5">
      <c r="A16" s="28" t="s">
        <v>18</v>
      </c>
      <c r="B16" s="28">
        <v>0</v>
      </c>
    </row>
    <row r="18" spans="1:5">
      <c r="A18" s="28" t="s">
        <v>19</v>
      </c>
      <c r="B18" s="28">
        <f>volume!N64</f>
        <v>0</v>
      </c>
    </row>
    <row r="25" spans="1:5">
      <c r="A25" s="28" t="s">
        <v>284</v>
      </c>
    </row>
    <row r="27" spans="1:5">
      <c r="A27" s="25" t="s">
        <v>21</v>
      </c>
      <c r="C27" s="28" t="s">
        <v>22</v>
      </c>
      <c r="D27" s="37" t="s">
        <v>23</v>
      </c>
      <c r="E27" s="28">
        <f>SUM(B28:B52)</f>
        <v>1</v>
      </c>
    </row>
    <row r="28" spans="1:5">
      <c r="A28" s="28" t="s">
        <v>24</v>
      </c>
      <c r="B28" s="28">
        <v>0</v>
      </c>
    </row>
    <row r="29" spans="1:5">
      <c r="A29" s="28" t="s">
        <v>25</v>
      </c>
      <c r="B29" s="28">
        <v>0</v>
      </c>
    </row>
    <row r="30" spans="1:5">
      <c r="A30" s="28" t="s">
        <v>26</v>
      </c>
      <c r="B30" s="28">
        <v>0</v>
      </c>
      <c r="C30" s="28">
        <v>1</v>
      </c>
    </row>
    <row r="31" spans="1:5">
      <c r="A31" s="28" t="s">
        <v>27</v>
      </c>
      <c r="B31" s="28">
        <v>0</v>
      </c>
    </row>
    <row r="32" spans="1:5">
      <c r="A32" s="28" t="s">
        <v>28</v>
      </c>
      <c r="B32" s="28">
        <v>0</v>
      </c>
    </row>
    <row r="33" spans="1:2">
      <c r="A33" s="28" t="s">
        <v>29</v>
      </c>
      <c r="B33" s="28">
        <v>0</v>
      </c>
    </row>
    <row r="34" spans="1:2">
      <c r="A34" s="28" t="s">
        <v>30</v>
      </c>
      <c r="B34" s="28">
        <v>0</v>
      </c>
    </row>
    <row r="35" spans="1:2">
      <c r="A35" s="28" t="s">
        <v>31</v>
      </c>
      <c r="B35" s="28">
        <v>0</v>
      </c>
    </row>
    <row r="36" spans="1:2">
      <c r="A36" s="28" t="s">
        <v>32</v>
      </c>
      <c r="B36" s="28">
        <v>1</v>
      </c>
    </row>
    <row r="37" spans="1:2">
      <c r="A37" s="28" t="s">
        <v>33</v>
      </c>
      <c r="B37" s="28">
        <v>0</v>
      </c>
    </row>
    <row r="38" spans="1:2">
      <c r="A38" s="28" t="s">
        <v>34</v>
      </c>
      <c r="B38" s="28">
        <v>0</v>
      </c>
    </row>
    <row r="39" spans="1:2">
      <c r="A39" s="28" t="s">
        <v>35</v>
      </c>
      <c r="B39" s="28">
        <v>0</v>
      </c>
    </row>
    <row r="40" spans="1:2">
      <c r="A40" s="28" t="s">
        <v>36</v>
      </c>
      <c r="B40" s="28">
        <v>0</v>
      </c>
    </row>
    <row r="41" spans="1:2">
      <c r="A41" s="28" t="s">
        <v>37</v>
      </c>
      <c r="B41" s="28">
        <v>0</v>
      </c>
    </row>
    <row r="42" spans="1:2">
      <c r="A42" s="28" t="s">
        <v>38</v>
      </c>
      <c r="B42" s="28">
        <v>0</v>
      </c>
    </row>
    <row r="43" spans="1:2">
      <c r="A43" s="28" t="s">
        <v>39</v>
      </c>
      <c r="B43" s="28">
        <v>0</v>
      </c>
    </row>
    <row r="44" spans="1:2">
      <c r="A44" s="28" t="s">
        <v>40</v>
      </c>
      <c r="B44" s="28">
        <v>0</v>
      </c>
    </row>
    <row r="45" spans="1:2">
      <c r="A45" s="29" t="s">
        <v>41</v>
      </c>
      <c r="B45" s="28">
        <v>0</v>
      </c>
    </row>
    <row r="46" spans="1:2">
      <c r="A46" s="28" t="s">
        <v>42</v>
      </c>
      <c r="B46" s="28">
        <v>0</v>
      </c>
    </row>
    <row r="47" spans="1:2">
      <c r="A47" s="28" t="s">
        <v>43</v>
      </c>
      <c r="B47" s="28">
        <v>0</v>
      </c>
    </row>
    <row r="48" spans="1:2">
      <c r="A48" s="28" t="s">
        <v>44</v>
      </c>
      <c r="B48" s="28">
        <v>0</v>
      </c>
    </row>
    <row r="49" spans="1:3">
      <c r="A49" s="28" t="s">
        <v>45</v>
      </c>
      <c r="B49" s="28">
        <v>0</v>
      </c>
    </row>
    <row r="50" spans="1:3">
      <c r="A50" s="28" t="s">
        <v>46</v>
      </c>
      <c r="B50" s="28">
        <v>0</v>
      </c>
    </row>
    <row r="51" spans="1:3">
      <c r="A51" s="28" t="s">
        <v>47</v>
      </c>
      <c r="B51" s="28">
        <v>0</v>
      </c>
      <c r="C51" s="28">
        <v>0</v>
      </c>
    </row>
    <row r="52" spans="1:3">
      <c r="A52" s="28" t="s">
        <v>48</v>
      </c>
      <c r="B52" s="28">
        <v>0</v>
      </c>
    </row>
    <row r="54" spans="1:3">
      <c r="A54" s="28" t="s">
        <v>49</v>
      </c>
      <c r="B54" s="28">
        <f>16+35</f>
        <v>51</v>
      </c>
    </row>
    <row r="56" spans="1:3">
      <c r="C56" s="25" t="s">
        <v>50</v>
      </c>
    </row>
    <row r="57" spans="1:3">
      <c r="A57" s="29" t="s">
        <v>21</v>
      </c>
      <c r="B57" s="28">
        <f>SUM(B28:B52)</f>
        <v>1</v>
      </c>
      <c r="C57" s="28">
        <f>17+35</f>
        <v>52</v>
      </c>
    </row>
    <row r="58" spans="1:3">
      <c r="A58" s="29" t="s">
        <v>0</v>
      </c>
      <c r="B58" s="28">
        <f>SUM(B2:B16)</f>
        <v>2</v>
      </c>
      <c r="C58" s="28">
        <v>108</v>
      </c>
    </row>
    <row r="59" spans="1:3">
      <c r="A59" s="29" t="s">
        <v>51</v>
      </c>
      <c r="B59" s="28">
        <v>0</v>
      </c>
      <c r="C59" s="28">
        <v>0</v>
      </c>
    </row>
    <row r="60" spans="1:3">
      <c r="A60" s="29" t="s">
        <v>54</v>
      </c>
      <c r="B60" s="28">
        <v>0</v>
      </c>
      <c r="C60" s="28">
        <v>0</v>
      </c>
    </row>
    <row r="61" spans="1:3">
      <c r="A61" s="29" t="s">
        <v>55</v>
      </c>
      <c r="B61" s="28">
        <v>0</v>
      </c>
      <c r="C61" s="28">
        <v>0</v>
      </c>
    </row>
    <row r="62" spans="1:3">
      <c r="A62" s="29" t="s">
        <v>56</v>
      </c>
      <c r="B62" s="28">
        <v>0</v>
      </c>
      <c r="C62" s="28">
        <v>0</v>
      </c>
    </row>
    <row r="63" spans="1:3">
      <c r="A63" s="29" t="s">
        <v>57</v>
      </c>
      <c r="B63" s="28">
        <v>0</v>
      </c>
      <c r="C63" s="28">
        <v>4</v>
      </c>
    </row>
    <row r="68" spans="1:4">
      <c r="B68" s="28" t="s">
        <v>58</v>
      </c>
      <c r="D68" s="37">
        <v>3</v>
      </c>
    </row>
    <row r="69" spans="1:4">
      <c r="B69" s="28" t="s">
        <v>59</v>
      </c>
      <c r="D69" s="37">
        <f>SUM(C57:C63)</f>
        <v>164</v>
      </c>
    </row>
    <row r="71" spans="1:4">
      <c r="A71" s="54"/>
      <c r="B71" s="28" t="s">
        <v>60</v>
      </c>
      <c r="D71" s="37">
        <v>160</v>
      </c>
    </row>
    <row r="72" spans="1:4">
      <c r="A72" s="30"/>
      <c r="B72" s="28" t="s">
        <v>61</v>
      </c>
      <c r="D72" s="37">
        <f>(D71/D69)*100</f>
        <v>97.560975609756099</v>
      </c>
    </row>
    <row r="73" spans="1:4">
      <c r="A73" s="30"/>
      <c r="B73" s="28" t="s">
        <v>62</v>
      </c>
      <c r="D73" s="37" t="s">
        <v>278</v>
      </c>
    </row>
    <row r="74" spans="1:4">
      <c r="A74" s="30"/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FB42-382A-45EC-B45B-C550FEA322C4}">
  <dimension ref="A1:E73"/>
  <sheetViews>
    <sheetView topLeftCell="A52" zoomScale="90" zoomScaleNormal="90" workbookViewId="0">
      <selection activeCell="A69" sqref="A69"/>
    </sheetView>
  </sheetViews>
  <sheetFormatPr defaultColWidth="9" defaultRowHeight="15.75"/>
  <cols>
    <col min="1" max="1" width="60.625" style="28" customWidth="1"/>
    <col min="2" max="2" width="31" style="28" customWidth="1"/>
    <col min="3" max="3" width="25.375" style="28" customWidth="1"/>
    <col min="4" max="4" width="22.75" style="28" customWidth="1"/>
    <col min="5" max="16384" width="9" style="28"/>
  </cols>
  <sheetData>
    <row r="1" spans="1:5">
      <c r="A1" s="25" t="s">
        <v>0</v>
      </c>
      <c r="B1" s="26" t="s">
        <v>1</v>
      </c>
      <c r="C1" s="26" t="s">
        <v>2</v>
      </c>
      <c r="D1" s="27" t="s">
        <v>3</v>
      </c>
      <c r="E1" s="28">
        <f>SUM(B2:B16)</f>
        <v>0</v>
      </c>
    </row>
    <row r="2" spans="1:5">
      <c r="A2" s="28" t="s">
        <v>4</v>
      </c>
      <c r="B2" s="28">
        <v>0</v>
      </c>
    </row>
    <row r="3" spans="1:5">
      <c r="A3" s="28" t="s">
        <v>5</v>
      </c>
      <c r="B3" s="28">
        <v>0</v>
      </c>
    </row>
    <row r="4" spans="1:5">
      <c r="A4" s="28" t="s">
        <v>6</v>
      </c>
      <c r="B4" s="28">
        <v>0</v>
      </c>
    </row>
    <row r="5" spans="1:5">
      <c r="A5" s="28" t="s">
        <v>7</v>
      </c>
      <c r="B5" s="28">
        <v>0</v>
      </c>
    </row>
    <row r="6" spans="1:5">
      <c r="A6" s="28" t="s">
        <v>8</v>
      </c>
      <c r="B6" s="28">
        <v>0</v>
      </c>
    </row>
    <row r="7" spans="1:5">
      <c r="A7" s="28" t="s">
        <v>9</v>
      </c>
      <c r="B7" s="28">
        <v>0</v>
      </c>
    </row>
    <row r="8" spans="1:5">
      <c r="A8" s="28" t="s">
        <v>10</v>
      </c>
      <c r="B8" s="28">
        <v>0</v>
      </c>
    </row>
    <row r="9" spans="1:5">
      <c r="A9" s="28" t="s">
        <v>11</v>
      </c>
      <c r="B9" s="28">
        <v>0</v>
      </c>
    </row>
    <row r="10" spans="1:5">
      <c r="A10" s="28" t="s">
        <v>12</v>
      </c>
      <c r="B10" s="28">
        <v>0</v>
      </c>
    </row>
    <row r="11" spans="1:5">
      <c r="A11" s="28" t="s">
        <v>13</v>
      </c>
      <c r="B11" s="28">
        <v>0</v>
      </c>
    </row>
    <row r="12" spans="1:5">
      <c r="A12" s="28" t="s">
        <v>14</v>
      </c>
      <c r="B12" s="28">
        <v>0</v>
      </c>
    </row>
    <row r="13" spans="1:5">
      <c r="A13" s="28" t="s">
        <v>15</v>
      </c>
      <c r="B13" s="28">
        <v>0</v>
      </c>
    </row>
    <row r="14" spans="1:5">
      <c r="A14" s="28" t="s">
        <v>16</v>
      </c>
      <c r="B14" s="28">
        <v>0</v>
      </c>
    </row>
    <row r="15" spans="1:5">
      <c r="A15" s="28" t="s">
        <v>17</v>
      </c>
      <c r="B15" s="28">
        <v>0</v>
      </c>
    </row>
    <row r="16" spans="1:5">
      <c r="A16" s="28" t="s">
        <v>18</v>
      </c>
      <c r="B16" s="28">
        <v>0</v>
      </c>
    </row>
    <row r="18" spans="1:5">
      <c r="A18" s="28" t="s">
        <v>19</v>
      </c>
      <c r="B18" s="28">
        <f>volume!N64</f>
        <v>0</v>
      </c>
    </row>
    <row r="25" spans="1:5">
      <c r="A25" s="28" t="s">
        <v>283</v>
      </c>
    </row>
    <row r="27" spans="1:5">
      <c r="A27" s="25" t="s">
        <v>21</v>
      </c>
      <c r="C27" s="28" t="s">
        <v>22</v>
      </c>
      <c r="D27" s="28" t="s">
        <v>23</v>
      </c>
      <c r="E27" s="28">
        <f>SUM(B28:B52)</f>
        <v>3</v>
      </c>
    </row>
    <row r="28" spans="1:5">
      <c r="A28" s="28" t="s">
        <v>24</v>
      </c>
      <c r="B28" s="28">
        <v>0</v>
      </c>
    </row>
    <row r="29" spans="1:5">
      <c r="A29" s="28" t="s">
        <v>25</v>
      </c>
      <c r="B29" s="28">
        <v>0</v>
      </c>
    </row>
    <row r="30" spans="1:5">
      <c r="A30" s="28" t="s">
        <v>26</v>
      </c>
      <c r="B30" s="28">
        <v>0</v>
      </c>
    </row>
    <row r="31" spans="1:5">
      <c r="A31" s="28" t="s">
        <v>27</v>
      </c>
      <c r="B31" s="28">
        <v>0</v>
      </c>
    </row>
    <row r="32" spans="1:5">
      <c r="A32" s="28" t="s">
        <v>28</v>
      </c>
      <c r="B32" s="28">
        <v>0</v>
      </c>
    </row>
    <row r="33" spans="1:2">
      <c r="A33" s="28" t="s">
        <v>29</v>
      </c>
      <c r="B33" s="28">
        <v>0</v>
      </c>
    </row>
    <row r="34" spans="1:2">
      <c r="A34" s="28" t="s">
        <v>30</v>
      </c>
      <c r="B34" s="28">
        <v>0</v>
      </c>
    </row>
    <row r="35" spans="1:2">
      <c r="A35" s="28" t="s">
        <v>31</v>
      </c>
      <c r="B35" s="28">
        <v>0</v>
      </c>
    </row>
    <row r="36" spans="1:2">
      <c r="A36" s="28" t="s">
        <v>32</v>
      </c>
      <c r="B36" s="28">
        <v>0</v>
      </c>
    </row>
    <row r="37" spans="1:2">
      <c r="A37" s="28" t="s">
        <v>33</v>
      </c>
      <c r="B37" s="28">
        <v>0</v>
      </c>
    </row>
    <row r="38" spans="1:2">
      <c r="A38" s="28" t="s">
        <v>34</v>
      </c>
      <c r="B38" s="28">
        <v>0</v>
      </c>
    </row>
    <row r="39" spans="1:2">
      <c r="A39" s="28" t="s">
        <v>35</v>
      </c>
      <c r="B39" s="28">
        <v>0</v>
      </c>
    </row>
    <row r="40" spans="1:2">
      <c r="A40" s="28" t="s">
        <v>36</v>
      </c>
      <c r="B40" s="28">
        <v>0</v>
      </c>
    </row>
    <row r="41" spans="1:2">
      <c r="A41" s="28" t="s">
        <v>37</v>
      </c>
      <c r="B41" s="28">
        <v>0</v>
      </c>
    </row>
    <row r="42" spans="1:2">
      <c r="A42" s="28" t="s">
        <v>38</v>
      </c>
      <c r="B42" s="28">
        <v>2</v>
      </c>
    </row>
    <row r="43" spans="1:2">
      <c r="A43" s="28" t="s">
        <v>39</v>
      </c>
      <c r="B43" s="28">
        <v>0</v>
      </c>
    </row>
    <row r="44" spans="1:2">
      <c r="A44" s="28" t="s">
        <v>40</v>
      </c>
      <c r="B44" s="28">
        <v>0</v>
      </c>
    </row>
    <row r="45" spans="1:2">
      <c r="A45" s="29" t="s">
        <v>41</v>
      </c>
      <c r="B45" s="28">
        <v>0</v>
      </c>
    </row>
    <row r="46" spans="1:2">
      <c r="A46" s="28" t="s">
        <v>42</v>
      </c>
      <c r="B46" s="28">
        <v>0</v>
      </c>
    </row>
    <row r="47" spans="1:2">
      <c r="A47" s="28" t="s">
        <v>43</v>
      </c>
      <c r="B47" s="28">
        <v>0</v>
      </c>
    </row>
    <row r="48" spans="1:2">
      <c r="A48" s="28" t="s">
        <v>44</v>
      </c>
      <c r="B48" s="28">
        <v>0</v>
      </c>
    </row>
    <row r="49" spans="1:3">
      <c r="A49" s="28" t="s">
        <v>45</v>
      </c>
      <c r="B49" s="28">
        <v>0</v>
      </c>
    </row>
    <row r="50" spans="1:3">
      <c r="A50" s="28" t="s">
        <v>46</v>
      </c>
      <c r="B50" s="28">
        <v>0</v>
      </c>
    </row>
    <row r="51" spans="1:3">
      <c r="A51" s="28" t="s">
        <v>47</v>
      </c>
      <c r="B51" s="28">
        <v>1</v>
      </c>
      <c r="C51" s="28">
        <v>0</v>
      </c>
    </row>
    <row r="52" spans="1:3">
      <c r="A52" s="28" t="s">
        <v>48</v>
      </c>
      <c r="B52" s="28">
        <v>0</v>
      </c>
    </row>
    <row r="54" spans="1:3">
      <c r="A54" s="28" t="s">
        <v>49</v>
      </c>
      <c r="B54" s="28">
        <f>volume!N66</f>
        <v>31</v>
      </c>
    </row>
    <row r="56" spans="1:3">
      <c r="B56" s="28" t="s">
        <v>335</v>
      </c>
      <c r="C56" s="25" t="s">
        <v>50</v>
      </c>
    </row>
    <row r="57" spans="1:3">
      <c r="A57" s="29" t="s">
        <v>21</v>
      </c>
      <c r="B57" s="28">
        <f>SUM(B28:B52)</f>
        <v>3</v>
      </c>
      <c r="C57" s="28">
        <v>51</v>
      </c>
    </row>
    <row r="58" spans="1:3">
      <c r="A58" s="29" t="s">
        <v>0</v>
      </c>
      <c r="B58" s="28">
        <f>SUM(B2:B16)</f>
        <v>0</v>
      </c>
      <c r="C58" s="28">
        <f>volume!N64</f>
        <v>0</v>
      </c>
    </row>
    <row r="59" spans="1:3">
      <c r="A59" s="29" t="s">
        <v>51</v>
      </c>
      <c r="B59" s="28">
        <v>0</v>
      </c>
      <c r="C59" s="28">
        <v>1</v>
      </c>
    </row>
    <row r="60" spans="1:3">
      <c r="A60" s="29" t="s">
        <v>54</v>
      </c>
      <c r="B60" s="28">
        <v>0</v>
      </c>
      <c r="C60" s="28">
        <v>0</v>
      </c>
    </row>
    <row r="61" spans="1:3">
      <c r="A61" s="29" t="s">
        <v>55</v>
      </c>
      <c r="B61" s="28">
        <v>0</v>
      </c>
      <c r="C61" s="28">
        <f>volume!N73</f>
        <v>0</v>
      </c>
    </row>
    <row r="62" spans="1:3">
      <c r="A62" s="29" t="s">
        <v>56</v>
      </c>
      <c r="B62" s="28">
        <v>0</v>
      </c>
      <c r="C62" s="28">
        <f>volume!N69</f>
        <v>0</v>
      </c>
    </row>
    <row r="63" spans="1:3">
      <c r="A63" s="29" t="s">
        <v>57</v>
      </c>
      <c r="B63" s="28">
        <v>0</v>
      </c>
      <c r="C63" s="28">
        <f>volume!N75</f>
        <v>0</v>
      </c>
    </row>
    <row r="66" spans="2:4">
      <c r="B66" s="28">
        <f>SUM(B57:B65)</f>
        <v>3</v>
      </c>
    </row>
    <row r="68" spans="2:4">
      <c r="B68" s="28" t="s">
        <v>58</v>
      </c>
      <c r="D68" s="28">
        <f>SUM(B57:B63)</f>
        <v>3</v>
      </c>
    </row>
    <row r="69" spans="2:4">
      <c r="B69" s="28" t="s">
        <v>59</v>
      </c>
      <c r="D69" s="28">
        <f>16+35</f>
        <v>51</v>
      </c>
    </row>
    <row r="71" spans="2:4">
      <c r="B71" s="28" t="s">
        <v>60</v>
      </c>
      <c r="D71" s="28">
        <f>D69-D68</f>
        <v>48</v>
      </c>
    </row>
    <row r="72" spans="2:4">
      <c r="B72" s="28" t="s">
        <v>61</v>
      </c>
      <c r="D72" s="28">
        <f>(D71/D69)*100</f>
        <v>94.117647058823522</v>
      </c>
    </row>
    <row r="73" spans="2:4">
      <c r="B73" s="28" t="s">
        <v>62</v>
      </c>
      <c r="D73" s="28">
        <f>(D68/D69)*100</f>
        <v>5.8823529411764701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E518-39C1-4B72-B9EF-00915F3769A7}">
  <dimension ref="A1:E73"/>
  <sheetViews>
    <sheetView topLeftCell="A46" workbookViewId="0">
      <selection activeCell="C59" sqref="C59"/>
    </sheetView>
  </sheetViews>
  <sheetFormatPr defaultColWidth="9" defaultRowHeight="15.75"/>
  <cols>
    <col min="1" max="1" width="60.625" style="28" customWidth="1"/>
    <col min="2" max="2" width="31" style="28" customWidth="1"/>
    <col min="3" max="3" width="25.375" style="28" customWidth="1"/>
    <col min="4" max="4" width="22.75" style="28" customWidth="1"/>
    <col min="5" max="16384" width="9" style="28"/>
  </cols>
  <sheetData>
    <row r="1" spans="1:5">
      <c r="A1" s="25" t="s">
        <v>0</v>
      </c>
      <c r="B1" s="26" t="s">
        <v>1</v>
      </c>
      <c r="C1" s="26" t="s">
        <v>2</v>
      </c>
      <c r="D1" s="27" t="s">
        <v>3</v>
      </c>
      <c r="E1" s="28">
        <f>SUM(B2:B16)</f>
        <v>0</v>
      </c>
    </row>
    <row r="2" spans="1:5">
      <c r="A2" s="28" t="s">
        <v>4</v>
      </c>
      <c r="B2" s="28">
        <v>0</v>
      </c>
    </row>
    <row r="3" spans="1:5">
      <c r="A3" s="28" t="s">
        <v>5</v>
      </c>
      <c r="B3" s="28">
        <v>0</v>
      </c>
    </row>
    <row r="4" spans="1:5">
      <c r="A4" s="28" t="s">
        <v>6</v>
      </c>
      <c r="B4" s="28">
        <v>0</v>
      </c>
    </row>
    <row r="5" spans="1:5">
      <c r="A5" s="28" t="s">
        <v>7</v>
      </c>
      <c r="B5" s="28">
        <v>0</v>
      </c>
    </row>
    <row r="6" spans="1:5">
      <c r="A6" s="28" t="s">
        <v>8</v>
      </c>
      <c r="B6" s="28">
        <v>0</v>
      </c>
    </row>
    <row r="7" spans="1:5">
      <c r="A7" s="28" t="s">
        <v>9</v>
      </c>
      <c r="B7" s="28">
        <v>0</v>
      </c>
    </row>
    <row r="8" spans="1:5">
      <c r="A8" s="28" t="s">
        <v>10</v>
      </c>
      <c r="B8" s="28">
        <v>0</v>
      </c>
    </row>
    <row r="9" spans="1:5">
      <c r="A9" s="28" t="s">
        <v>11</v>
      </c>
      <c r="B9" s="28">
        <v>0</v>
      </c>
    </row>
    <row r="10" spans="1:5">
      <c r="A10" s="28" t="s">
        <v>12</v>
      </c>
      <c r="B10" s="28">
        <v>0</v>
      </c>
    </row>
    <row r="11" spans="1:5">
      <c r="A11" s="28" t="s">
        <v>13</v>
      </c>
      <c r="B11" s="28">
        <v>0</v>
      </c>
    </row>
    <row r="12" spans="1:5">
      <c r="A12" s="28" t="s">
        <v>14</v>
      </c>
      <c r="B12" s="28">
        <v>0</v>
      </c>
    </row>
    <row r="13" spans="1:5">
      <c r="A13" s="28" t="s">
        <v>15</v>
      </c>
      <c r="B13" s="28">
        <v>0</v>
      </c>
    </row>
    <row r="14" spans="1:5">
      <c r="A14" s="28" t="s">
        <v>16</v>
      </c>
      <c r="B14" s="28">
        <v>0</v>
      </c>
    </row>
    <row r="15" spans="1:5">
      <c r="A15" s="28" t="s">
        <v>17</v>
      </c>
      <c r="B15" s="28">
        <v>0</v>
      </c>
    </row>
    <row r="16" spans="1:5">
      <c r="A16" s="28" t="s">
        <v>18</v>
      </c>
      <c r="B16" s="28">
        <v>0</v>
      </c>
    </row>
    <row r="18" spans="1:5">
      <c r="A18" s="28" t="s">
        <v>19</v>
      </c>
      <c r="B18" s="28">
        <v>0</v>
      </c>
    </row>
    <row r="25" spans="1:5">
      <c r="A25" s="28" t="s">
        <v>298</v>
      </c>
    </row>
    <row r="27" spans="1:5">
      <c r="A27" s="25" t="s">
        <v>21</v>
      </c>
      <c r="C27" s="28" t="s">
        <v>22</v>
      </c>
      <c r="D27" s="28" t="s">
        <v>23</v>
      </c>
      <c r="E27" s="28">
        <f>SUM(B28:B52)</f>
        <v>0</v>
      </c>
    </row>
    <row r="28" spans="1:5">
      <c r="A28" s="28" t="s">
        <v>24</v>
      </c>
      <c r="B28" s="28">
        <v>0</v>
      </c>
    </row>
    <row r="29" spans="1:5">
      <c r="A29" s="28" t="s">
        <v>25</v>
      </c>
      <c r="B29" s="28">
        <v>0</v>
      </c>
    </row>
    <row r="30" spans="1:5">
      <c r="A30" s="28" t="s">
        <v>26</v>
      </c>
      <c r="B30" s="28">
        <v>0</v>
      </c>
    </row>
    <row r="31" spans="1:5">
      <c r="A31" s="28" t="s">
        <v>27</v>
      </c>
      <c r="B31" s="28">
        <v>0</v>
      </c>
    </row>
    <row r="32" spans="1:5">
      <c r="A32" s="28" t="s">
        <v>28</v>
      </c>
      <c r="B32" s="28">
        <v>0</v>
      </c>
    </row>
    <row r="33" spans="1:2">
      <c r="A33" s="28" t="s">
        <v>29</v>
      </c>
      <c r="B33" s="28">
        <v>0</v>
      </c>
    </row>
    <row r="34" spans="1:2">
      <c r="A34" s="28" t="s">
        <v>30</v>
      </c>
      <c r="B34" s="28">
        <v>0</v>
      </c>
    </row>
    <row r="35" spans="1:2">
      <c r="A35" s="28" t="s">
        <v>31</v>
      </c>
      <c r="B35" s="28">
        <v>0</v>
      </c>
    </row>
    <row r="36" spans="1:2">
      <c r="A36" s="28" t="s">
        <v>32</v>
      </c>
      <c r="B36" s="28">
        <v>0</v>
      </c>
    </row>
    <row r="37" spans="1:2">
      <c r="A37" s="28" t="s">
        <v>33</v>
      </c>
      <c r="B37" s="28">
        <v>0</v>
      </c>
    </row>
    <row r="38" spans="1:2">
      <c r="A38" s="28" t="s">
        <v>34</v>
      </c>
      <c r="B38" s="28">
        <v>0</v>
      </c>
    </row>
    <row r="39" spans="1:2">
      <c r="A39" s="28" t="s">
        <v>35</v>
      </c>
      <c r="B39" s="28">
        <v>0</v>
      </c>
    </row>
    <row r="40" spans="1:2">
      <c r="A40" s="28" t="s">
        <v>36</v>
      </c>
      <c r="B40" s="28">
        <v>0</v>
      </c>
    </row>
    <row r="41" spans="1:2">
      <c r="A41" s="28" t="s">
        <v>37</v>
      </c>
      <c r="B41" s="28">
        <v>0</v>
      </c>
    </row>
    <row r="42" spans="1:2">
      <c r="A42" s="28" t="s">
        <v>38</v>
      </c>
      <c r="B42" s="28">
        <v>0</v>
      </c>
    </row>
    <row r="43" spans="1:2">
      <c r="A43" s="28" t="s">
        <v>39</v>
      </c>
      <c r="B43" s="28">
        <v>0</v>
      </c>
    </row>
    <row r="44" spans="1:2">
      <c r="A44" s="28" t="s">
        <v>40</v>
      </c>
      <c r="B44" s="28">
        <v>0</v>
      </c>
    </row>
    <row r="45" spans="1:2">
      <c r="A45" s="29" t="s">
        <v>41</v>
      </c>
      <c r="B45" s="28">
        <v>0</v>
      </c>
    </row>
    <row r="46" spans="1:2">
      <c r="A46" s="28" t="s">
        <v>42</v>
      </c>
      <c r="B46" s="28">
        <v>0</v>
      </c>
    </row>
    <row r="47" spans="1:2">
      <c r="A47" s="28" t="s">
        <v>43</v>
      </c>
      <c r="B47" s="28">
        <v>0</v>
      </c>
    </row>
    <row r="48" spans="1:2">
      <c r="A48" s="28" t="s">
        <v>44</v>
      </c>
      <c r="B48" s="28">
        <v>0</v>
      </c>
    </row>
    <row r="49" spans="1:3">
      <c r="A49" s="28" t="s">
        <v>45</v>
      </c>
      <c r="B49" s="28">
        <v>0</v>
      </c>
    </row>
    <row r="50" spans="1:3">
      <c r="A50" s="28" t="s">
        <v>46</v>
      </c>
      <c r="B50" s="28">
        <v>0</v>
      </c>
    </row>
    <row r="51" spans="1:3">
      <c r="A51" s="28" t="s">
        <v>47</v>
      </c>
      <c r="B51" s="28">
        <v>0</v>
      </c>
      <c r="C51" s="28">
        <v>0</v>
      </c>
    </row>
    <row r="52" spans="1:3">
      <c r="A52" s="28" t="s">
        <v>48</v>
      </c>
      <c r="B52" s="28">
        <v>0</v>
      </c>
    </row>
    <row r="54" spans="1:3">
      <c r="A54" s="28" t="s">
        <v>49</v>
      </c>
      <c r="B54" s="28">
        <f>volume!N66</f>
        <v>31</v>
      </c>
    </row>
    <row r="56" spans="1:3">
      <c r="C56" s="25" t="s">
        <v>50</v>
      </c>
    </row>
    <row r="57" spans="1:3">
      <c r="A57" s="29" t="s">
        <v>21</v>
      </c>
      <c r="B57" s="28">
        <v>0</v>
      </c>
      <c r="C57" s="28">
        <v>46</v>
      </c>
    </row>
    <row r="58" spans="1:3">
      <c r="A58" s="29" t="s">
        <v>0</v>
      </c>
      <c r="B58" s="28">
        <f>SUM(B2:B16)</f>
        <v>0</v>
      </c>
      <c r="C58" s="28">
        <f>volume!N64</f>
        <v>0</v>
      </c>
    </row>
    <row r="59" spans="1:3">
      <c r="A59" s="29" t="s">
        <v>51</v>
      </c>
      <c r="B59" s="28">
        <v>0</v>
      </c>
      <c r="C59" s="28">
        <v>1</v>
      </c>
    </row>
    <row r="60" spans="1:3">
      <c r="A60" s="29" t="s">
        <v>54</v>
      </c>
      <c r="B60" s="28">
        <v>0</v>
      </c>
      <c r="C60" s="28">
        <v>0</v>
      </c>
    </row>
    <row r="61" spans="1:3">
      <c r="A61" s="29" t="s">
        <v>55</v>
      </c>
      <c r="B61" s="28">
        <v>0</v>
      </c>
      <c r="C61" s="28">
        <f>volume!N73</f>
        <v>0</v>
      </c>
    </row>
    <row r="62" spans="1:3">
      <c r="A62" s="29" t="s">
        <v>56</v>
      </c>
      <c r="B62" s="28">
        <v>0</v>
      </c>
      <c r="C62" s="28">
        <f>volume!N69</f>
        <v>0</v>
      </c>
    </row>
    <row r="63" spans="1:3">
      <c r="A63" s="29" t="s">
        <v>57</v>
      </c>
      <c r="B63" s="28">
        <v>0</v>
      </c>
      <c r="C63" s="28">
        <f>volume!N75</f>
        <v>0</v>
      </c>
    </row>
    <row r="66" spans="2:4">
      <c r="B66" s="28">
        <f>SUM(B57:B65)</f>
        <v>0</v>
      </c>
    </row>
    <row r="68" spans="2:4">
      <c r="B68" s="28" t="s">
        <v>58</v>
      </c>
      <c r="D68" s="28">
        <v>0</v>
      </c>
    </row>
    <row r="69" spans="2:4">
      <c r="B69" s="28" t="s">
        <v>59</v>
      </c>
      <c r="D69" s="28">
        <f>11+35+C59</f>
        <v>47</v>
      </c>
    </row>
    <row r="71" spans="2:4">
      <c r="B71" s="28" t="s">
        <v>60</v>
      </c>
      <c r="D71" s="28">
        <f>D69-D68</f>
        <v>47</v>
      </c>
    </row>
    <row r="72" spans="2:4">
      <c r="B72" s="28" t="s">
        <v>61</v>
      </c>
      <c r="D72" s="28">
        <f>(D71/D69)*100</f>
        <v>100</v>
      </c>
    </row>
    <row r="73" spans="2:4">
      <c r="B73" s="28" t="s">
        <v>62</v>
      </c>
      <c r="D73" s="28">
        <f>(D68/D69)*100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0F86-2B69-40DE-ACC1-3D00099CAE2E}">
  <dimension ref="A1:E73"/>
  <sheetViews>
    <sheetView topLeftCell="A37" workbookViewId="0">
      <selection activeCell="B18" sqref="B18"/>
    </sheetView>
  </sheetViews>
  <sheetFormatPr defaultColWidth="9" defaultRowHeight="15.75"/>
  <cols>
    <col min="1" max="1" width="60.625" style="28" customWidth="1"/>
    <col min="2" max="2" width="31" style="28" customWidth="1"/>
    <col min="3" max="3" width="25.375" style="28" customWidth="1"/>
    <col min="4" max="4" width="22.75" style="28" customWidth="1"/>
    <col min="5" max="16384" width="9" style="28"/>
  </cols>
  <sheetData>
    <row r="1" spans="1:5">
      <c r="A1" s="25" t="s">
        <v>0</v>
      </c>
      <c r="B1" s="26" t="s">
        <v>1</v>
      </c>
      <c r="C1" s="26" t="s">
        <v>2</v>
      </c>
      <c r="D1" s="27" t="s">
        <v>3</v>
      </c>
      <c r="E1" s="28">
        <f>SUM(B2:B16)</f>
        <v>0</v>
      </c>
    </row>
    <row r="2" spans="1:5">
      <c r="A2" s="28" t="s">
        <v>4</v>
      </c>
      <c r="B2" s="28">
        <v>0</v>
      </c>
    </row>
    <row r="3" spans="1:5">
      <c r="A3" s="28" t="s">
        <v>5</v>
      </c>
      <c r="B3" s="28">
        <v>0</v>
      </c>
    </row>
    <row r="4" spans="1:5">
      <c r="A4" s="28" t="s">
        <v>6</v>
      </c>
      <c r="B4" s="28">
        <v>0</v>
      </c>
    </row>
    <row r="5" spans="1:5">
      <c r="A5" s="28" t="s">
        <v>7</v>
      </c>
      <c r="B5" s="28">
        <v>0</v>
      </c>
    </row>
    <row r="6" spans="1:5">
      <c r="A6" s="28" t="s">
        <v>8</v>
      </c>
      <c r="B6" s="28">
        <v>0</v>
      </c>
    </row>
    <row r="7" spans="1:5">
      <c r="A7" s="28" t="s">
        <v>9</v>
      </c>
      <c r="B7" s="28">
        <v>0</v>
      </c>
    </row>
    <row r="8" spans="1:5">
      <c r="A8" s="28" t="s">
        <v>10</v>
      </c>
      <c r="B8" s="28">
        <v>0</v>
      </c>
    </row>
    <row r="9" spans="1:5">
      <c r="A9" s="28" t="s">
        <v>11</v>
      </c>
      <c r="B9" s="28">
        <v>0</v>
      </c>
    </row>
    <row r="10" spans="1:5">
      <c r="A10" s="28" t="s">
        <v>12</v>
      </c>
      <c r="B10" s="28">
        <v>0</v>
      </c>
    </row>
    <row r="11" spans="1:5">
      <c r="A11" s="28" t="s">
        <v>13</v>
      </c>
      <c r="B11" s="28">
        <v>0</v>
      </c>
    </row>
    <row r="12" spans="1:5">
      <c r="A12" s="28" t="s">
        <v>14</v>
      </c>
      <c r="B12" s="28">
        <v>0</v>
      </c>
    </row>
    <row r="13" spans="1:5">
      <c r="A13" s="28" t="s">
        <v>15</v>
      </c>
      <c r="B13" s="28">
        <v>0</v>
      </c>
    </row>
    <row r="14" spans="1:5">
      <c r="A14" s="28" t="s">
        <v>16</v>
      </c>
      <c r="B14" s="28">
        <v>0</v>
      </c>
    </row>
    <row r="15" spans="1:5">
      <c r="A15" s="28" t="s">
        <v>17</v>
      </c>
      <c r="B15" s="28">
        <v>0</v>
      </c>
    </row>
    <row r="16" spans="1:5">
      <c r="A16" s="28" t="s">
        <v>18</v>
      </c>
      <c r="B16" s="28">
        <v>0</v>
      </c>
    </row>
    <row r="18" spans="1:5">
      <c r="A18" s="28" t="s">
        <v>19</v>
      </c>
      <c r="B18" s="28">
        <v>0</v>
      </c>
    </row>
    <row r="25" spans="1:5">
      <c r="A25" s="28" t="s">
        <v>298</v>
      </c>
    </row>
    <row r="27" spans="1:5">
      <c r="A27" s="25" t="s">
        <v>21</v>
      </c>
      <c r="C27" s="28" t="s">
        <v>22</v>
      </c>
      <c r="D27" s="28" t="s">
        <v>23</v>
      </c>
      <c r="E27" s="28">
        <f>SUM(B28:B52)</f>
        <v>3</v>
      </c>
    </row>
    <row r="28" spans="1:5">
      <c r="A28" s="28" t="s">
        <v>24</v>
      </c>
      <c r="B28" s="28">
        <v>0</v>
      </c>
    </row>
    <row r="29" spans="1:5">
      <c r="A29" s="28" t="s">
        <v>25</v>
      </c>
      <c r="B29" s="28">
        <v>0</v>
      </c>
    </row>
    <row r="30" spans="1:5">
      <c r="A30" s="28" t="s">
        <v>26</v>
      </c>
      <c r="B30" s="28">
        <v>0</v>
      </c>
    </row>
    <row r="31" spans="1:5">
      <c r="A31" s="28" t="s">
        <v>27</v>
      </c>
      <c r="B31" s="28">
        <v>0</v>
      </c>
    </row>
    <row r="32" spans="1:5">
      <c r="A32" s="28" t="s">
        <v>28</v>
      </c>
      <c r="B32" s="28">
        <v>0</v>
      </c>
    </row>
    <row r="33" spans="1:2">
      <c r="A33" s="28" t="s">
        <v>29</v>
      </c>
      <c r="B33" s="28">
        <v>0</v>
      </c>
    </row>
    <row r="34" spans="1:2">
      <c r="A34" s="28" t="s">
        <v>30</v>
      </c>
      <c r="B34" s="28">
        <v>0</v>
      </c>
    </row>
    <row r="35" spans="1:2">
      <c r="A35" s="28" t="s">
        <v>31</v>
      </c>
      <c r="B35" s="28">
        <v>0</v>
      </c>
    </row>
    <row r="36" spans="1:2">
      <c r="A36" s="28" t="s">
        <v>32</v>
      </c>
      <c r="B36" s="28">
        <v>0</v>
      </c>
    </row>
    <row r="37" spans="1:2">
      <c r="A37" s="28" t="s">
        <v>33</v>
      </c>
      <c r="B37" s="28">
        <v>0</v>
      </c>
    </row>
    <row r="38" spans="1:2">
      <c r="A38" s="28" t="s">
        <v>34</v>
      </c>
      <c r="B38" s="28">
        <v>0</v>
      </c>
    </row>
    <row r="39" spans="1:2">
      <c r="A39" s="28" t="s">
        <v>35</v>
      </c>
      <c r="B39" s="28">
        <v>0</v>
      </c>
    </row>
    <row r="40" spans="1:2">
      <c r="A40" s="28" t="s">
        <v>36</v>
      </c>
      <c r="B40" s="28">
        <v>0</v>
      </c>
    </row>
    <row r="41" spans="1:2">
      <c r="A41" s="28" t="s">
        <v>37</v>
      </c>
      <c r="B41" s="28">
        <v>0</v>
      </c>
    </row>
    <row r="42" spans="1:2">
      <c r="A42" s="28" t="s">
        <v>38</v>
      </c>
      <c r="B42" s="28">
        <v>0</v>
      </c>
    </row>
    <row r="43" spans="1:2">
      <c r="A43" s="28" t="s">
        <v>39</v>
      </c>
      <c r="B43" s="28">
        <v>0</v>
      </c>
    </row>
    <row r="44" spans="1:2">
      <c r="A44" s="28" t="s">
        <v>40</v>
      </c>
      <c r="B44" s="28">
        <v>3</v>
      </c>
    </row>
    <row r="45" spans="1:2">
      <c r="A45" s="29" t="s">
        <v>41</v>
      </c>
      <c r="B45" s="28">
        <v>0</v>
      </c>
    </row>
    <row r="46" spans="1:2">
      <c r="A46" s="28" t="s">
        <v>42</v>
      </c>
      <c r="B46" s="28">
        <v>0</v>
      </c>
    </row>
    <row r="47" spans="1:2">
      <c r="A47" s="28" t="s">
        <v>43</v>
      </c>
      <c r="B47" s="28">
        <v>0</v>
      </c>
    </row>
    <row r="48" spans="1:2">
      <c r="A48" s="28" t="s">
        <v>44</v>
      </c>
      <c r="B48" s="28">
        <v>0</v>
      </c>
    </row>
    <row r="49" spans="1:3">
      <c r="A49" s="28" t="s">
        <v>45</v>
      </c>
      <c r="B49" s="28">
        <v>0</v>
      </c>
    </row>
    <row r="50" spans="1:3">
      <c r="A50" s="28" t="s">
        <v>46</v>
      </c>
      <c r="B50" s="28">
        <v>0</v>
      </c>
    </row>
    <row r="51" spans="1:3">
      <c r="A51" s="28" t="s">
        <v>47</v>
      </c>
      <c r="B51" s="28">
        <v>0</v>
      </c>
      <c r="C51" s="28">
        <v>0</v>
      </c>
    </row>
    <row r="52" spans="1:3">
      <c r="A52" s="28" t="s">
        <v>48</v>
      </c>
      <c r="B52" s="28">
        <v>0</v>
      </c>
    </row>
    <row r="54" spans="1:3">
      <c r="A54" s="28" t="s">
        <v>49</v>
      </c>
      <c r="B54" s="28">
        <v>50</v>
      </c>
    </row>
    <row r="56" spans="1:3">
      <c r="C56" s="25" t="s">
        <v>50</v>
      </c>
    </row>
    <row r="57" spans="1:3">
      <c r="A57" s="29" t="s">
        <v>21</v>
      </c>
      <c r="B57" s="28">
        <v>3</v>
      </c>
      <c r="C57" s="28">
        <v>50</v>
      </c>
    </row>
    <row r="58" spans="1:3">
      <c r="A58" s="29" t="s">
        <v>0</v>
      </c>
      <c r="B58" s="28">
        <f>SUM(B2:B16)</f>
        <v>0</v>
      </c>
      <c r="C58" s="28">
        <f>volume!N64</f>
        <v>0</v>
      </c>
    </row>
    <row r="59" spans="1:3">
      <c r="A59" s="29" t="s">
        <v>51</v>
      </c>
      <c r="B59" s="28">
        <v>0</v>
      </c>
      <c r="C59" s="28">
        <v>1</v>
      </c>
    </row>
    <row r="60" spans="1:3">
      <c r="A60" s="29" t="s">
        <v>54</v>
      </c>
      <c r="B60" s="28">
        <v>0</v>
      </c>
      <c r="C60" s="28">
        <v>0</v>
      </c>
    </row>
    <row r="61" spans="1:3">
      <c r="A61" s="29" t="s">
        <v>55</v>
      </c>
      <c r="B61" s="28">
        <v>0</v>
      </c>
      <c r="C61" s="28">
        <f>volume!N73</f>
        <v>0</v>
      </c>
    </row>
    <row r="62" spans="1:3">
      <c r="A62" s="29" t="s">
        <v>56</v>
      </c>
      <c r="B62" s="28">
        <v>0</v>
      </c>
      <c r="C62" s="28">
        <f>volume!N69</f>
        <v>0</v>
      </c>
    </row>
    <row r="63" spans="1:3">
      <c r="A63" s="29" t="s">
        <v>57</v>
      </c>
      <c r="B63" s="28">
        <v>0</v>
      </c>
      <c r="C63" s="28">
        <f>volume!N75</f>
        <v>0</v>
      </c>
    </row>
    <row r="66" spans="2:4">
      <c r="B66" s="28">
        <f>SUM(B57:B65)</f>
        <v>3</v>
      </c>
    </row>
    <row r="68" spans="2:4">
      <c r="B68" s="28" t="s">
        <v>58</v>
      </c>
      <c r="D68" s="28">
        <f>SUM(B57:B63)</f>
        <v>3</v>
      </c>
    </row>
    <row r="69" spans="2:4">
      <c r="B69" s="28" t="s">
        <v>59</v>
      </c>
      <c r="D69" s="28">
        <v>54</v>
      </c>
    </row>
    <row r="71" spans="2:4">
      <c r="B71" s="28" t="s">
        <v>60</v>
      </c>
      <c r="D71" s="28">
        <f>D69-D68</f>
        <v>51</v>
      </c>
    </row>
    <row r="72" spans="2:4">
      <c r="B72" s="28" t="s">
        <v>61</v>
      </c>
      <c r="D72" s="28">
        <f>(D71/D69)*100</f>
        <v>94.444444444444443</v>
      </c>
    </row>
    <row r="73" spans="2:4">
      <c r="B73" s="28" t="s">
        <v>62</v>
      </c>
      <c r="D73" s="28">
        <f>(D68/D69)*100</f>
        <v>5.5555555555555554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E73C-764A-4D3E-9DEE-2B6CBDDDB281}">
  <dimension ref="A1:E73"/>
  <sheetViews>
    <sheetView topLeftCell="A46" workbookViewId="0">
      <selection activeCell="B35" sqref="B35"/>
    </sheetView>
  </sheetViews>
  <sheetFormatPr defaultColWidth="9" defaultRowHeight="15.75"/>
  <cols>
    <col min="1" max="1" width="60.625" style="28" customWidth="1"/>
    <col min="2" max="2" width="31" style="28" customWidth="1"/>
    <col min="3" max="3" width="25.375" style="28" customWidth="1"/>
    <col min="4" max="4" width="22.75" style="28" customWidth="1"/>
    <col min="5" max="16384" width="9" style="28"/>
  </cols>
  <sheetData>
    <row r="1" spans="1:5">
      <c r="A1" s="25" t="s">
        <v>0</v>
      </c>
      <c r="B1" s="26" t="s">
        <v>1</v>
      </c>
      <c r="C1" s="26" t="s">
        <v>2</v>
      </c>
      <c r="D1" s="27" t="s">
        <v>3</v>
      </c>
      <c r="E1" s="28">
        <f>SUM(B2:B16)</f>
        <v>0</v>
      </c>
    </row>
    <row r="2" spans="1:5">
      <c r="A2" s="28" t="s">
        <v>4</v>
      </c>
      <c r="B2" s="28">
        <v>0</v>
      </c>
    </row>
    <row r="3" spans="1:5">
      <c r="A3" s="28" t="s">
        <v>5</v>
      </c>
      <c r="B3" s="28">
        <v>0</v>
      </c>
    </row>
    <row r="4" spans="1:5">
      <c r="A4" s="28" t="s">
        <v>6</v>
      </c>
      <c r="B4" s="28">
        <v>0</v>
      </c>
    </row>
    <row r="5" spans="1:5">
      <c r="A5" s="28" t="s">
        <v>7</v>
      </c>
      <c r="B5" s="28">
        <v>0</v>
      </c>
    </row>
    <row r="6" spans="1:5">
      <c r="A6" s="28" t="s">
        <v>8</v>
      </c>
      <c r="B6" s="28">
        <v>0</v>
      </c>
    </row>
    <row r="7" spans="1:5">
      <c r="A7" s="28" t="s">
        <v>9</v>
      </c>
      <c r="B7" s="28">
        <v>0</v>
      </c>
    </row>
    <row r="8" spans="1:5">
      <c r="A8" s="28" t="s">
        <v>10</v>
      </c>
      <c r="B8" s="28">
        <v>0</v>
      </c>
    </row>
    <row r="9" spans="1:5">
      <c r="A9" s="28" t="s">
        <v>11</v>
      </c>
      <c r="B9" s="28">
        <v>0</v>
      </c>
    </row>
    <row r="10" spans="1:5">
      <c r="A10" s="28" t="s">
        <v>12</v>
      </c>
      <c r="B10" s="28">
        <v>0</v>
      </c>
    </row>
    <row r="11" spans="1:5">
      <c r="A11" s="28" t="s">
        <v>13</v>
      </c>
      <c r="B11" s="28">
        <v>0</v>
      </c>
    </row>
    <row r="12" spans="1:5">
      <c r="A12" s="28" t="s">
        <v>14</v>
      </c>
      <c r="B12" s="28">
        <v>0</v>
      </c>
    </row>
    <row r="13" spans="1:5">
      <c r="A13" s="28" t="s">
        <v>15</v>
      </c>
      <c r="B13" s="28">
        <v>0</v>
      </c>
    </row>
    <row r="14" spans="1:5">
      <c r="A14" s="28" t="s">
        <v>16</v>
      </c>
      <c r="B14" s="28">
        <v>0</v>
      </c>
    </row>
    <row r="15" spans="1:5">
      <c r="A15" s="28" t="s">
        <v>17</v>
      </c>
      <c r="B15" s="28">
        <v>0</v>
      </c>
    </row>
    <row r="16" spans="1:5">
      <c r="A16" s="28" t="s">
        <v>18</v>
      </c>
      <c r="B16" s="28">
        <v>0</v>
      </c>
    </row>
    <row r="18" spans="1:5">
      <c r="A18" s="28" t="s">
        <v>19</v>
      </c>
      <c r="B18" s="28">
        <v>0</v>
      </c>
    </row>
    <row r="25" spans="1:5">
      <c r="A25" s="28" t="s">
        <v>298</v>
      </c>
    </row>
    <row r="27" spans="1:5">
      <c r="A27" s="25" t="s">
        <v>21</v>
      </c>
      <c r="C27" s="28" t="s">
        <v>22</v>
      </c>
      <c r="D27" s="28" t="s">
        <v>23</v>
      </c>
      <c r="E27" s="28">
        <f>SUM(B28:B52)</f>
        <v>0</v>
      </c>
    </row>
    <row r="28" spans="1:5">
      <c r="A28" s="28" t="s">
        <v>24</v>
      </c>
      <c r="B28" s="28">
        <v>0</v>
      </c>
    </row>
    <row r="29" spans="1:5">
      <c r="A29" s="28" t="s">
        <v>25</v>
      </c>
      <c r="B29" s="28">
        <v>0</v>
      </c>
    </row>
    <row r="30" spans="1:5">
      <c r="A30" s="28" t="s">
        <v>26</v>
      </c>
      <c r="B30" s="28">
        <v>0</v>
      </c>
    </row>
    <row r="31" spans="1:5">
      <c r="A31" s="28" t="s">
        <v>27</v>
      </c>
      <c r="B31" s="28">
        <v>0</v>
      </c>
    </row>
    <row r="32" spans="1:5">
      <c r="A32" s="28" t="s">
        <v>28</v>
      </c>
      <c r="B32" s="28">
        <v>0</v>
      </c>
    </row>
    <row r="33" spans="1:2">
      <c r="A33" s="28" t="s">
        <v>29</v>
      </c>
      <c r="B33" s="28">
        <v>0</v>
      </c>
    </row>
    <row r="34" spans="1:2">
      <c r="A34" s="28" t="s">
        <v>30</v>
      </c>
      <c r="B34" s="28">
        <v>0</v>
      </c>
    </row>
    <row r="35" spans="1:2">
      <c r="A35" s="28" t="s">
        <v>31</v>
      </c>
      <c r="B35" s="28">
        <v>0</v>
      </c>
    </row>
    <row r="36" spans="1:2">
      <c r="A36" s="28" t="s">
        <v>32</v>
      </c>
      <c r="B36" s="28">
        <v>0</v>
      </c>
    </row>
    <row r="37" spans="1:2">
      <c r="A37" s="28" t="s">
        <v>33</v>
      </c>
      <c r="B37" s="28">
        <v>0</v>
      </c>
    </row>
    <row r="38" spans="1:2">
      <c r="A38" s="28" t="s">
        <v>34</v>
      </c>
      <c r="B38" s="28">
        <v>0</v>
      </c>
    </row>
    <row r="39" spans="1:2">
      <c r="A39" s="28" t="s">
        <v>35</v>
      </c>
      <c r="B39" s="28">
        <v>0</v>
      </c>
    </row>
    <row r="40" spans="1:2">
      <c r="A40" s="28" t="s">
        <v>36</v>
      </c>
      <c r="B40" s="28">
        <v>0</v>
      </c>
    </row>
    <row r="41" spans="1:2">
      <c r="A41" s="28" t="s">
        <v>37</v>
      </c>
      <c r="B41" s="28">
        <v>0</v>
      </c>
    </row>
    <row r="42" spans="1:2">
      <c r="A42" s="28" t="s">
        <v>38</v>
      </c>
      <c r="B42" s="28">
        <v>0</v>
      </c>
    </row>
    <row r="43" spans="1:2">
      <c r="A43" s="28" t="s">
        <v>39</v>
      </c>
      <c r="B43" s="28">
        <v>0</v>
      </c>
    </row>
    <row r="44" spans="1:2">
      <c r="A44" s="28" t="s">
        <v>40</v>
      </c>
      <c r="B44" s="28">
        <v>0</v>
      </c>
    </row>
    <row r="45" spans="1:2">
      <c r="A45" s="29" t="s">
        <v>41</v>
      </c>
      <c r="B45" s="28">
        <v>0</v>
      </c>
    </row>
    <row r="46" spans="1:2">
      <c r="A46" s="28" t="s">
        <v>42</v>
      </c>
      <c r="B46" s="28">
        <v>0</v>
      </c>
    </row>
    <row r="47" spans="1:2">
      <c r="A47" s="28" t="s">
        <v>43</v>
      </c>
      <c r="B47" s="28">
        <v>0</v>
      </c>
    </row>
    <row r="48" spans="1:2">
      <c r="A48" s="28" t="s">
        <v>44</v>
      </c>
      <c r="B48" s="28">
        <v>0</v>
      </c>
    </row>
    <row r="49" spans="1:3">
      <c r="A49" s="28" t="s">
        <v>45</v>
      </c>
      <c r="B49" s="28">
        <v>0</v>
      </c>
    </row>
    <row r="50" spans="1:3">
      <c r="A50" s="28" t="s">
        <v>46</v>
      </c>
      <c r="B50" s="28">
        <v>0</v>
      </c>
    </row>
    <row r="51" spans="1:3">
      <c r="A51" s="28" t="s">
        <v>47</v>
      </c>
      <c r="B51" s="28">
        <v>0</v>
      </c>
      <c r="C51" s="28">
        <v>0</v>
      </c>
    </row>
    <row r="52" spans="1:3">
      <c r="A52" s="28" t="s">
        <v>48</v>
      </c>
      <c r="B52" s="28">
        <v>0</v>
      </c>
    </row>
    <row r="54" spans="1:3">
      <c r="A54" s="28" t="s">
        <v>49</v>
      </c>
      <c r="B54" s="28">
        <f>volume!N66</f>
        <v>31</v>
      </c>
    </row>
    <row r="56" spans="1:3">
      <c r="C56" s="25" t="s">
        <v>50</v>
      </c>
    </row>
    <row r="57" spans="1:3">
      <c r="A57" s="29" t="s">
        <v>21</v>
      </c>
      <c r="B57" s="28">
        <f>SUM(B28:B52)</f>
        <v>0</v>
      </c>
      <c r="C57" s="28">
        <f>volume!N66</f>
        <v>31</v>
      </c>
    </row>
    <row r="58" spans="1:3">
      <c r="A58" s="29" t="s">
        <v>0</v>
      </c>
      <c r="B58" s="28">
        <f>SUM(B2:B16)</f>
        <v>0</v>
      </c>
      <c r="C58" s="28">
        <f>volume!N64</f>
        <v>0</v>
      </c>
    </row>
    <row r="59" spans="1:3">
      <c r="A59" s="29" t="s">
        <v>51</v>
      </c>
      <c r="B59" s="28">
        <v>0</v>
      </c>
      <c r="C59" s="28">
        <f>volume!N62</f>
        <v>0</v>
      </c>
    </row>
    <row r="60" spans="1:3">
      <c r="A60" s="29" t="s">
        <v>54</v>
      </c>
      <c r="B60" s="28">
        <v>0</v>
      </c>
      <c r="C60" s="28">
        <v>0</v>
      </c>
    </row>
    <row r="61" spans="1:3">
      <c r="A61" s="29" t="s">
        <v>55</v>
      </c>
      <c r="B61" s="28">
        <v>0</v>
      </c>
      <c r="C61" s="28">
        <f>volume!N73</f>
        <v>0</v>
      </c>
    </row>
    <row r="62" spans="1:3">
      <c r="A62" s="29" t="s">
        <v>56</v>
      </c>
      <c r="B62" s="28">
        <v>0</v>
      </c>
      <c r="C62" s="28">
        <f>volume!N69</f>
        <v>0</v>
      </c>
    </row>
    <row r="63" spans="1:3">
      <c r="A63" s="29" t="s">
        <v>57</v>
      </c>
      <c r="B63" s="28">
        <v>0</v>
      </c>
      <c r="C63" s="28">
        <f>volume!N75</f>
        <v>0</v>
      </c>
    </row>
    <row r="66" spans="2:4">
      <c r="B66" s="28">
        <f>SUM(B57:B65)</f>
        <v>0</v>
      </c>
    </row>
    <row r="68" spans="2:4">
      <c r="B68" s="28" t="s">
        <v>58</v>
      </c>
      <c r="D68" s="28">
        <f>SUM(B57:B63)</f>
        <v>0</v>
      </c>
    </row>
    <row r="69" spans="2:4">
      <c r="B69" s="28" t="s">
        <v>59</v>
      </c>
      <c r="D69" s="28">
        <f>volume!M2</f>
        <v>36</v>
      </c>
    </row>
    <row r="71" spans="2:4">
      <c r="B71" s="28" t="s">
        <v>60</v>
      </c>
      <c r="D71" s="28">
        <f>D69-D68</f>
        <v>36</v>
      </c>
    </row>
    <row r="72" spans="2:4">
      <c r="B72" s="28" t="s">
        <v>61</v>
      </c>
      <c r="D72" s="28">
        <f>(D71/D69)*100</f>
        <v>100</v>
      </c>
    </row>
    <row r="73" spans="2:4">
      <c r="B73" s="28" t="s">
        <v>62</v>
      </c>
      <c r="D73" s="28">
        <f>(D68/D69)*100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Y330"/>
  <sheetViews>
    <sheetView tabSelected="1" zoomScaleNormal="100" workbookViewId="0">
      <selection activeCell="D9" sqref="D9"/>
    </sheetView>
  </sheetViews>
  <sheetFormatPr defaultColWidth="9" defaultRowHeight="15.75"/>
  <cols>
    <col min="1" max="1" width="11.875" style="28"/>
    <col min="2" max="2" width="26.875" style="37" customWidth="1"/>
    <col min="3" max="3" width="9" style="28"/>
    <col min="4" max="4" width="15.625" style="37"/>
    <col min="5" max="8" width="9" style="28"/>
    <col min="9" max="9" width="16.625" style="28" customWidth="1"/>
    <col min="10" max="10" width="19.5" style="28" customWidth="1"/>
    <col min="11" max="11" width="32.25" style="5" customWidth="1"/>
    <col min="12" max="12" width="27.5" style="4" customWidth="1"/>
    <col min="13" max="13" width="16.25" style="4" customWidth="1"/>
    <col min="14" max="14" width="12.375" style="4" customWidth="1"/>
    <col min="15" max="16379" width="9" style="4"/>
  </cols>
  <sheetData>
    <row r="1" spans="1:15">
      <c r="A1" s="6" t="s">
        <v>63</v>
      </c>
      <c r="B1" s="31"/>
      <c r="C1" s="6"/>
      <c r="D1" s="39"/>
      <c r="E1" s="6"/>
      <c r="F1" s="6"/>
      <c r="G1" s="6"/>
      <c r="H1" s="6"/>
      <c r="J1" s="48" t="s">
        <v>64</v>
      </c>
      <c r="K1" s="16" t="s">
        <v>65</v>
      </c>
    </row>
    <row r="2" spans="1:15" ht="16.5" thickBot="1">
      <c r="A2" s="7" t="s">
        <v>66</v>
      </c>
      <c r="B2" s="32" t="s">
        <v>67</v>
      </c>
      <c r="C2" s="8" t="s">
        <v>68</v>
      </c>
      <c r="D2" s="40" t="s">
        <v>69</v>
      </c>
      <c r="E2" s="9" t="s">
        <v>70</v>
      </c>
      <c r="F2" s="8" t="s">
        <v>71</v>
      </c>
      <c r="G2" s="8" t="s">
        <v>72</v>
      </c>
      <c r="H2" s="10" t="s">
        <v>71</v>
      </c>
      <c r="I2" s="28" t="s">
        <v>73</v>
      </c>
      <c r="K2" s="17" t="s">
        <v>74</v>
      </c>
      <c r="L2" s="5" t="s">
        <v>75</v>
      </c>
      <c r="M2" s="5">
        <f>SUM(I3:I15)+M3</f>
        <v>36</v>
      </c>
      <c r="N2" s="18" t="s">
        <v>76</v>
      </c>
      <c r="O2" s="4">
        <f>SUM(I16:I787)+O3</f>
        <v>592</v>
      </c>
    </row>
    <row r="3" spans="1:15" ht="16.5" thickBot="1">
      <c r="A3" s="60" t="s">
        <v>332</v>
      </c>
      <c r="B3" s="56" t="s">
        <v>268</v>
      </c>
      <c r="C3" s="58" t="s">
        <v>87</v>
      </c>
      <c r="D3" s="50" t="s">
        <v>269</v>
      </c>
      <c r="E3" s="55" t="s">
        <v>81</v>
      </c>
      <c r="F3" s="57">
        <v>1</v>
      </c>
      <c r="G3" s="58" t="s">
        <v>82</v>
      </c>
      <c r="H3" s="59">
        <v>0.33333333333333331</v>
      </c>
      <c r="I3" s="28">
        <v>1</v>
      </c>
      <c r="J3" s="28" t="s">
        <v>89</v>
      </c>
      <c r="K3" s="17" t="s">
        <v>84</v>
      </c>
      <c r="L3" s="4" t="s">
        <v>317</v>
      </c>
      <c r="M3" s="5">
        <v>32</v>
      </c>
      <c r="N3" s="4" t="s">
        <v>316</v>
      </c>
      <c r="O3" s="4">
        <f>245+M3</f>
        <v>277</v>
      </c>
    </row>
    <row r="4" spans="1:15" ht="16.5" thickBot="1">
      <c r="A4" s="60" t="s">
        <v>332</v>
      </c>
      <c r="B4" s="50">
        <v>6179108366</v>
      </c>
      <c r="C4" s="58" t="s">
        <v>87</v>
      </c>
      <c r="D4" s="50" t="s">
        <v>333</v>
      </c>
      <c r="E4" s="55" t="s">
        <v>81</v>
      </c>
      <c r="F4" s="57">
        <v>1</v>
      </c>
      <c r="G4" s="58" t="s">
        <v>82</v>
      </c>
      <c r="H4" s="59">
        <v>0.33402777777777776</v>
      </c>
      <c r="I4" s="28">
        <v>1</v>
      </c>
      <c r="J4" s="28" t="s">
        <v>89</v>
      </c>
      <c r="K4" s="20" t="s">
        <v>90</v>
      </c>
      <c r="M4" s="5"/>
      <c r="N4" s="14"/>
    </row>
    <row r="5" spans="1:15" ht="16.5" thickBot="1">
      <c r="A5" s="60" t="s">
        <v>332</v>
      </c>
      <c r="B5" s="50" t="s">
        <v>334</v>
      </c>
      <c r="C5" s="58" t="s">
        <v>87</v>
      </c>
      <c r="D5" s="50" t="s">
        <v>166</v>
      </c>
      <c r="E5" s="55" t="s">
        <v>81</v>
      </c>
      <c r="F5" s="57">
        <v>1</v>
      </c>
      <c r="G5" s="58" t="s">
        <v>82</v>
      </c>
      <c r="H5" s="59">
        <v>0.33472222222222198</v>
      </c>
      <c r="I5" s="28">
        <v>1</v>
      </c>
      <c r="J5" s="28" t="s">
        <v>89</v>
      </c>
      <c r="K5" s="20" t="s">
        <v>95</v>
      </c>
      <c r="M5" s="5"/>
      <c r="N5" s="14"/>
    </row>
    <row r="6" spans="1:15" s="55" customFormat="1" ht="16.5" thickBot="1">
      <c r="A6" s="60" t="s">
        <v>332</v>
      </c>
      <c r="B6" s="50" t="s">
        <v>337</v>
      </c>
      <c r="C6" s="58" t="s">
        <v>79</v>
      </c>
      <c r="D6" s="61" t="s">
        <v>338</v>
      </c>
      <c r="E6" s="55" t="s">
        <v>81</v>
      </c>
      <c r="F6" s="57">
        <v>1</v>
      </c>
      <c r="G6" s="58" t="s">
        <v>82</v>
      </c>
      <c r="H6" s="62">
        <v>7.6388888888888895E-2</v>
      </c>
      <c r="I6" s="63">
        <v>1</v>
      </c>
      <c r="J6" s="28" t="s">
        <v>89</v>
      </c>
    </row>
    <row r="7" spans="1:15">
      <c r="K7" s="20" t="s">
        <v>100</v>
      </c>
      <c r="M7" s="5"/>
      <c r="N7" s="14"/>
    </row>
    <row r="8" spans="1:15">
      <c r="K8" s="20" t="s">
        <v>101</v>
      </c>
      <c r="M8" s="5"/>
      <c r="N8" s="14"/>
    </row>
    <row r="9" spans="1:15">
      <c r="K9" s="30"/>
      <c r="M9" s="5"/>
      <c r="N9" s="14"/>
    </row>
    <row r="10" spans="1:15">
      <c r="K10" s="30"/>
      <c r="M10" s="5"/>
      <c r="N10" s="14"/>
    </row>
    <row r="11" spans="1:15">
      <c r="K11" s="30"/>
      <c r="M11" s="5"/>
      <c r="N11" s="14"/>
    </row>
    <row r="12" spans="1:15">
      <c r="K12" s="30"/>
      <c r="M12" s="5"/>
      <c r="N12" s="14"/>
    </row>
    <row r="13" spans="1:15">
      <c r="K13" s="30"/>
      <c r="M13" s="5"/>
      <c r="N13" s="14"/>
    </row>
    <row r="14" spans="1:15">
      <c r="M14" s="5"/>
      <c r="N14" s="14"/>
    </row>
    <row r="15" spans="1:15">
      <c r="M15" s="5"/>
      <c r="N15" s="14"/>
    </row>
    <row r="16" spans="1:15">
      <c r="A16" s="55" t="s">
        <v>299</v>
      </c>
      <c r="B16" s="56" t="s">
        <v>300</v>
      </c>
      <c r="C16" s="55" t="s">
        <v>87</v>
      </c>
      <c r="D16" s="50" t="s">
        <v>301</v>
      </c>
      <c r="E16" s="55" t="s">
        <v>81</v>
      </c>
      <c r="F16" s="57">
        <v>1</v>
      </c>
      <c r="G16" s="58" t="s">
        <v>82</v>
      </c>
      <c r="H16" s="59">
        <v>0.33333333333333331</v>
      </c>
      <c r="I16" s="28">
        <v>1</v>
      </c>
      <c r="J16" s="28" t="s">
        <v>89</v>
      </c>
      <c r="M16" s="5"/>
      <c r="N16" s="14"/>
    </row>
    <row r="17" spans="1:14">
      <c r="A17" s="55" t="s">
        <v>299</v>
      </c>
      <c r="B17" s="56" t="s">
        <v>268</v>
      </c>
      <c r="C17" s="55" t="s">
        <v>87</v>
      </c>
      <c r="D17" s="50" t="s">
        <v>269</v>
      </c>
      <c r="E17" s="55" t="s">
        <v>81</v>
      </c>
      <c r="F17" s="57">
        <v>1</v>
      </c>
      <c r="G17" s="58" t="s">
        <v>82</v>
      </c>
      <c r="H17" s="59">
        <v>0.33402777777777776</v>
      </c>
      <c r="I17" s="28">
        <v>1</v>
      </c>
      <c r="J17" s="28" t="s">
        <v>89</v>
      </c>
      <c r="M17" s="5"/>
      <c r="N17" s="14"/>
    </row>
    <row r="18" spans="1:14">
      <c r="A18" s="55" t="s">
        <v>299</v>
      </c>
      <c r="B18" s="50">
        <v>7004721674700</v>
      </c>
      <c r="C18" s="55" t="s">
        <v>87</v>
      </c>
      <c r="D18" s="50" t="s">
        <v>302</v>
      </c>
      <c r="E18" s="55" t="s">
        <v>81</v>
      </c>
      <c r="F18" s="57">
        <v>1</v>
      </c>
      <c r="G18" s="58" t="s">
        <v>82</v>
      </c>
      <c r="H18" s="59">
        <v>0.33472222222222198</v>
      </c>
      <c r="I18" s="28">
        <v>1</v>
      </c>
      <c r="J18" s="28" t="s">
        <v>89</v>
      </c>
      <c r="K18" s="54"/>
      <c r="M18" s="5"/>
      <c r="N18" s="14"/>
    </row>
    <row r="19" spans="1:14">
      <c r="A19" s="55" t="s">
        <v>299</v>
      </c>
      <c r="B19" s="50" t="s">
        <v>303</v>
      </c>
      <c r="C19" s="55" t="s">
        <v>87</v>
      </c>
      <c r="D19" s="50" t="s">
        <v>304</v>
      </c>
      <c r="E19" s="55" t="s">
        <v>81</v>
      </c>
      <c r="F19" s="57">
        <v>1</v>
      </c>
      <c r="G19" s="58" t="s">
        <v>82</v>
      </c>
      <c r="H19" s="59">
        <v>0.33541666666666697</v>
      </c>
      <c r="I19" s="28">
        <v>1</v>
      </c>
      <c r="J19" s="28" t="s">
        <v>89</v>
      </c>
      <c r="K19" s="54"/>
      <c r="M19" s="5"/>
      <c r="N19" s="14"/>
    </row>
    <row r="20" spans="1:14">
      <c r="A20" s="55" t="s">
        <v>299</v>
      </c>
      <c r="B20" s="50" t="s">
        <v>305</v>
      </c>
      <c r="C20" s="55" t="s">
        <v>87</v>
      </c>
      <c r="D20" s="50" t="s">
        <v>306</v>
      </c>
      <c r="E20" s="55" t="s">
        <v>81</v>
      </c>
      <c r="F20" s="57">
        <v>1</v>
      </c>
      <c r="G20" s="58" t="s">
        <v>82</v>
      </c>
      <c r="H20" s="59">
        <v>0.33611111111111103</v>
      </c>
      <c r="I20" s="28">
        <v>1</v>
      </c>
      <c r="J20" s="28" t="s">
        <v>89</v>
      </c>
      <c r="K20" s="54"/>
      <c r="M20" s="5"/>
      <c r="N20" s="14"/>
    </row>
    <row r="21" spans="1:14">
      <c r="A21" s="55" t="s">
        <v>299</v>
      </c>
      <c r="B21" s="50" t="s">
        <v>307</v>
      </c>
      <c r="C21" s="55" t="s">
        <v>87</v>
      </c>
      <c r="D21" s="50" t="s">
        <v>308</v>
      </c>
      <c r="E21" s="55" t="s">
        <v>81</v>
      </c>
      <c r="F21" s="57">
        <v>1</v>
      </c>
      <c r="G21" s="58" t="s">
        <v>82</v>
      </c>
      <c r="H21" s="59">
        <v>0.33680555555555558</v>
      </c>
      <c r="I21" s="28">
        <v>1</v>
      </c>
      <c r="J21" s="28" t="s">
        <v>89</v>
      </c>
      <c r="L21" s="5"/>
      <c r="M21" s="5"/>
      <c r="N21" s="14"/>
    </row>
    <row r="22" spans="1:14">
      <c r="A22" s="55" t="s">
        <v>299</v>
      </c>
      <c r="B22" s="50" t="s">
        <v>309</v>
      </c>
      <c r="C22" s="55" t="s">
        <v>79</v>
      </c>
      <c r="D22" s="50" t="s">
        <v>310</v>
      </c>
      <c r="E22" s="55" t="s">
        <v>81</v>
      </c>
      <c r="F22" s="57">
        <v>1</v>
      </c>
      <c r="G22" s="58" t="s">
        <v>82</v>
      </c>
      <c r="H22" s="59">
        <v>0.41041666666666665</v>
      </c>
      <c r="I22" s="28">
        <v>1</v>
      </c>
      <c r="J22" s="28" t="s">
        <v>89</v>
      </c>
      <c r="L22" s="5"/>
      <c r="M22" s="5"/>
      <c r="N22" s="14"/>
    </row>
    <row r="23" spans="1:14">
      <c r="A23" s="55" t="s">
        <v>299</v>
      </c>
      <c r="B23" s="50">
        <v>82609559</v>
      </c>
      <c r="C23" s="55" t="s">
        <v>79</v>
      </c>
      <c r="D23" s="50" t="s">
        <v>311</v>
      </c>
      <c r="E23" s="55" t="s">
        <v>81</v>
      </c>
      <c r="F23" s="57">
        <v>1</v>
      </c>
      <c r="G23" s="58" t="s">
        <v>82</v>
      </c>
      <c r="H23" s="59">
        <v>0.45763888888888887</v>
      </c>
      <c r="I23" s="28">
        <v>1</v>
      </c>
      <c r="J23" s="28" t="s">
        <v>96</v>
      </c>
      <c r="L23" s="5"/>
      <c r="M23" s="5"/>
      <c r="N23" s="14"/>
    </row>
    <row r="24" spans="1:14">
      <c r="A24" s="55" t="s">
        <v>299</v>
      </c>
      <c r="B24" s="50" t="s">
        <v>319</v>
      </c>
      <c r="C24" s="55" t="s">
        <v>87</v>
      </c>
      <c r="D24" s="50" t="s">
        <v>320</v>
      </c>
      <c r="E24" s="55" t="s">
        <v>81</v>
      </c>
      <c r="F24" s="57">
        <v>1</v>
      </c>
      <c r="G24" s="58" t="s">
        <v>82</v>
      </c>
      <c r="H24" s="59">
        <v>0.5</v>
      </c>
      <c r="I24" s="28">
        <v>1</v>
      </c>
      <c r="J24" s="28" t="s">
        <v>89</v>
      </c>
      <c r="L24" s="5"/>
      <c r="M24" s="5"/>
      <c r="N24" s="14"/>
    </row>
    <row r="25" spans="1:14">
      <c r="A25" s="55" t="s">
        <v>299</v>
      </c>
      <c r="B25" s="50">
        <v>602010326181</v>
      </c>
      <c r="C25" s="55" t="s">
        <v>87</v>
      </c>
      <c r="D25" s="50" t="s">
        <v>321</v>
      </c>
      <c r="E25" s="55" t="s">
        <v>81</v>
      </c>
      <c r="F25" s="57">
        <v>1</v>
      </c>
      <c r="G25" s="58" t="s">
        <v>82</v>
      </c>
      <c r="H25" s="59">
        <v>0.51388888888888884</v>
      </c>
      <c r="I25" s="28">
        <v>1</v>
      </c>
      <c r="J25" s="28" t="s">
        <v>89</v>
      </c>
      <c r="L25" s="5"/>
      <c r="M25" s="5"/>
      <c r="N25" s="14"/>
    </row>
    <row r="26" spans="1:14">
      <c r="A26" s="55" t="s">
        <v>299</v>
      </c>
      <c r="B26" s="50" t="s">
        <v>322</v>
      </c>
      <c r="C26" s="55" t="s">
        <v>87</v>
      </c>
      <c r="D26" s="50" t="s">
        <v>323</v>
      </c>
      <c r="E26" s="55" t="s">
        <v>81</v>
      </c>
      <c r="F26" s="57">
        <v>1</v>
      </c>
      <c r="G26" s="58" t="s">
        <v>82</v>
      </c>
      <c r="H26" s="59">
        <v>0.52777777777777801</v>
      </c>
      <c r="I26" s="28">
        <v>1</v>
      </c>
      <c r="J26" s="28" t="s">
        <v>89</v>
      </c>
      <c r="L26" s="5"/>
      <c r="M26" s="5"/>
      <c r="N26" s="14"/>
    </row>
    <row r="27" spans="1:14">
      <c r="A27" s="55" t="s">
        <v>299</v>
      </c>
      <c r="B27" s="50" t="s">
        <v>324</v>
      </c>
      <c r="C27" s="55" t="s">
        <v>87</v>
      </c>
      <c r="D27" s="50" t="s">
        <v>325</v>
      </c>
      <c r="E27" s="55" t="s">
        <v>81</v>
      </c>
      <c r="F27" s="57">
        <v>1</v>
      </c>
      <c r="G27" s="58" t="s">
        <v>82</v>
      </c>
      <c r="H27" s="59">
        <v>0.54166666666666696</v>
      </c>
      <c r="I27" s="28">
        <v>1</v>
      </c>
      <c r="J27" s="28" t="s">
        <v>89</v>
      </c>
      <c r="L27" s="5"/>
      <c r="M27" s="5"/>
      <c r="N27" s="14"/>
    </row>
    <row r="28" spans="1:14">
      <c r="A28" s="55" t="s">
        <v>299</v>
      </c>
      <c r="B28" s="50">
        <v>211667330</v>
      </c>
      <c r="C28" s="55" t="s">
        <v>87</v>
      </c>
      <c r="D28" s="50" t="s">
        <v>292</v>
      </c>
      <c r="E28" s="55" t="s">
        <v>81</v>
      </c>
      <c r="F28" s="57">
        <v>1</v>
      </c>
      <c r="G28" s="58" t="s">
        <v>82</v>
      </c>
      <c r="H28" s="59">
        <v>0.55555555555555503</v>
      </c>
      <c r="I28" s="28">
        <v>1</v>
      </c>
      <c r="J28" s="28" t="s">
        <v>89</v>
      </c>
      <c r="L28" s="5"/>
      <c r="M28" s="5"/>
      <c r="N28" s="14"/>
    </row>
    <row r="29" spans="1:14">
      <c r="A29" s="55" t="s">
        <v>299</v>
      </c>
      <c r="B29" s="50" t="s">
        <v>326</v>
      </c>
      <c r="C29" s="55" t="s">
        <v>87</v>
      </c>
      <c r="D29" s="50" t="s">
        <v>327</v>
      </c>
      <c r="E29" s="55" t="s">
        <v>81</v>
      </c>
      <c r="F29" s="57">
        <v>1</v>
      </c>
      <c r="G29" s="58" t="s">
        <v>82</v>
      </c>
      <c r="H29" s="59">
        <v>0.56944444444444398</v>
      </c>
      <c r="I29" s="28">
        <v>1</v>
      </c>
      <c r="J29" s="28" t="s">
        <v>89</v>
      </c>
      <c r="L29" s="5"/>
      <c r="M29" s="5"/>
      <c r="N29" s="14"/>
    </row>
    <row r="30" spans="1:14">
      <c r="A30" s="55" t="s">
        <v>299</v>
      </c>
      <c r="B30" s="50" t="s">
        <v>328</v>
      </c>
      <c r="C30" s="50" t="s">
        <v>79</v>
      </c>
      <c r="D30" s="50" t="s">
        <v>329</v>
      </c>
      <c r="E30" s="55" t="s">
        <v>81</v>
      </c>
      <c r="F30" s="57">
        <v>1</v>
      </c>
      <c r="G30" s="58" t="s">
        <v>82</v>
      </c>
      <c r="H30" s="59">
        <v>0.58333333333333304</v>
      </c>
      <c r="I30" s="28">
        <v>1</v>
      </c>
      <c r="J30" s="28" t="s">
        <v>89</v>
      </c>
      <c r="L30" s="5"/>
      <c r="M30" s="5"/>
      <c r="N30" s="14"/>
    </row>
    <row r="31" spans="1:14">
      <c r="A31" s="55" t="s">
        <v>299</v>
      </c>
      <c r="B31" s="50">
        <v>82582691</v>
      </c>
      <c r="C31" s="50" t="s">
        <v>79</v>
      </c>
      <c r="D31" s="50" t="s">
        <v>330</v>
      </c>
      <c r="E31" s="55" t="s">
        <v>81</v>
      </c>
      <c r="F31" s="57">
        <v>1</v>
      </c>
      <c r="G31" s="58" t="s">
        <v>82</v>
      </c>
      <c r="H31" s="59">
        <v>0.59722222222222199</v>
      </c>
      <c r="I31" s="28">
        <v>1</v>
      </c>
      <c r="J31" s="28" t="s">
        <v>89</v>
      </c>
      <c r="L31" s="5"/>
      <c r="M31" s="5"/>
      <c r="N31" s="14"/>
    </row>
    <row r="32" spans="1:14">
      <c r="A32" s="55" t="s">
        <v>299</v>
      </c>
      <c r="B32" s="50"/>
      <c r="C32" s="50" t="s">
        <v>79</v>
      </c>
      <c r="D32" s="50" t="s">
        <v>331</v>
      </c>
      <c r="E32" s="55" t="s">
        <v>81</v>
      </c>
      <c r="F32" s="57">
        <v>1</v>
      </c>
      <c r="G32" s="58" t="s">
        <v>82</v>
      </c>
      <c r="H32" s="59">
        <v>0.59722222222222199</v>
      </c>
      <c r="I32" s="28">
        <v>1</v>
      </c>
      <c r="J32" s="28" t="s">
        <v>89</v>
      </c>
      <c r="L32" s="5"/>
      <c r="M32" s="5"/>
      <c r="N32" s="14"/>
    </row>
    <row r="33" spans="1:14">
      <c r="A33" s="11" t="s">
        <v>287</v>
      </c>
      <c r="B33" s="51" t="s">
        <v>268</v>
      </c>
      <c r="C33" s="52" t="s">
        <v>87</v>
      </c>
      <c r="D33" s="52" t="s">
        <v>269</v>
      </c>
      <c r="E33" s="11" t="s">
        <v>81</v>
      </c>
      <c r="F33" s="11">
        <v>1</v>
      </c>
      <c r="G33" s="14" t="s">
        <v>82</v>
      </c>
      <c r="H33" s="12">
        <v>0.33333333333333331</v>
      </c>
      <c r="I33" s="11">
        <v>1</v>
      </c>
      <c r="J33" s="11" t="s">
        <v>89</v>
      </c>
      <c r="K33"/>
      <c r="L33" s="5"/>
      <c r="M33" s="5"/>
      <c r="N33" s="14"/>
    </row>
    <row r="34" spans="1:14">
      <c r="A34" s="11" t="s">
        <v>287</v>
      </c>
      <c r="B34" s="52" t="s">
        <v>288</v>
      </c>
      <c r="C34" s="52" t="s">
        <v>87</v>
      </c>
      <c r="D34" s="52" t="s">
        <v>289</v>
      </c>
      <c r="E34" s="11" t="s">
        <v>81</v>
      </c>
      <c r="F34" s="11">
        <v>1</v>
      </c>
      <c r="G34" s="14" t="s">
        <v>82</v>
      </c>
      <c r="H34" s="12">
        <v>0.33402777777777776</v>
      </c>
      <c r="I34" s="11">
        <v>1</v>
      </c>
      <c r="J34" s="11" t="s">
        <v>89</v>
      </c>
      <c r="K34"/>
      <c r="L34" s="5"/>
      <c r="M34" s="5"/>
      <c r="N34" s="14"/>
    </row>
    <row r="35" spans="1:14">
      <c r="A35" s="11" t="s">
        <v>287</v>
      </c>
      <c r="B35" s="52" t="s">
        <v>290</v>
      </c>
      <c r="C35" s="52" t="s">
        <v>87</v>
      </c>
      <c r="D35" s="52" t="s">
        <v>291</v>
      </c>
      <c r="E35" s="11" t="s">
        <v>81</v>
      </c>
      <c r="F35" s="11">
        <v>1</v>
      </c>
      <c r="G35" s="14" t="s">
        <v>82</v>
      </c>
      <c r="H35" s="12">
        <v>0.33472222222222198</v>
      </c>
      <c r="I35" s="11">
        <v>1</v>
      </c>
      <c r="J35" s="11" t="s">
        <v>89</v>
      </c>
      <c r="K35"/>
      <c r="L35" s="5"/>
      <c r="M35" s="5"/>
      <c r="N35" s="14"/>
    </row>
    <row r="36" spans="1:14">
      <c r="A36" s="11" t="s">
        <v>287</v>
      </c>
      <c r="B36" s="52">
        <v>602022954671</v>
      </c>
      <c r="C36" s="52" t="s">
        <v>87</v>
      </c>
      <c r="D36" s="52" t="s">
        <v>165</v>
      </c>
      <c r="E36" s="11" t="s">
        <v>81</v>
      </c>
      <c r="F36" s="11">
        <v>1</v>
      </c>
      <c r="G36" s="14" t="s">
        <v>82</v>
      </c>
      <c r="H36" s="12">
        <v>0.33541666666666697</v>
      </c>
      <c r="I36" s="11">
        <v>1</v>
      </c>
      <c r="J36" s="11" t="s">
        <v>89</v>
      </c>
      <c r="K36"/>
      <c r="L36" s="5"/>
      <c r="M36" s="5"/>
      <c r="N36" s="14"/>
    </row>
    <row r="37" spans="1:14">
      <c r="A37" s="11" t="s">
        <v>287</v>
      </c>
      <c r="B37" s="52">
        <v>985527786</v>
      </c>
      <c r="C37" s="52" t="s">
        <v>87</v>
      </c>
      <c r="D37" s="52" t="s">
        <v>292</v>
      </c>
      <c r="E37" s="11" t="s">
        <v>81</v>
      </c>
      <c r="F37" s="11">
        <v>1</v>
      </c>
      <c r="G37" s="14" t="s">
        <v>82</v>
      </c>
      <c r="H37" s="12">
        <v>0.33611111111111103</v>
      </c>
      <c r="I37" s="11">
        <v>1</v>
      </c>
      <c r="J37" s="11" t="s">
        <v>89</v>
      </c>
      <c r="K37"/>
      <c r="L37" s="5"/>
      <c r="M37" s="5"/>
      <c r="N37" s="14"/>
    </row>
    <row r="38" spans="1:14">
      <c r="A38" s="11" t="s">
        <v>287</v>
      </c>
      <c r="B38" s="52">
        <v>602014344941</v>
      </c>
      <c r="C38" s="52" t="s">
        <v>87</v>
      </c>
      <c r="D38" s="52" t="s">
        <v>260</v>
      </c>
      <c r="E38" s="11" t="s">
        <v>81</v>
      </c>
      <c r="F38" s="11">
        <v>1</v>
      </c>
      <c r="G38" s="14" t="s">
        <v>82</v>
      </c>
      <c r="H38" s="12">
        <v>0.33680555555555602</v>
      </c>
      <c r="I38" s="11">
        <v>1</v>
      </c>
      <c r="J38" s="11" t="s">
        <v>89</v>
      </c>
      <c r="K38"/>
      <c r="L38" s="5"/>
      <c r="M38" s="5"/>
      <c r="N38" s="14"/>
    </row>
    <row r="39" spans="1:14" ht="31.5">
      <c r="A39" s="11" t="s">
        <v>287</v>
      </c>
      <c r="B39" s="51" t="s">
        <v>293</v>
      </c>
      <c r="C39" s="11" t="s">
        <v>79</v>
      </c>
      <c r="D39" s="11" t="s">
        <v>294</v>
      </c>
      <c r="E39" s="11" t="s">
        <v>81</v>
      </c>
      <c r="F39" s="11">
        <v>2</v>
      </c>
      <c r="G39" s="14" t="s">
        <v>82</v>
      </c>
      <c r="H39" s="12">
        <v>0.40486111111111112</v>
      </c>
      <c r="I39" s="11">
        <v>1</v>
      </c>
      <c r="J39" s="11" t="s">
        <v>89</v>
      </c>
      <c r="K39"/>
      <c r="L39" s="5"/>
      <c r="M39" s="5"/>
      <c r="N39" s="14"/>
    </row>
    <row r="40" spans="1:14" ht="31.5">
      <c r="A40" s="11" t="s">
        <v>287</v>
      </c>
      <c r="B40" s="51" t="s">
        <v>295</v>
      </c>
      <c r="C40" s="11" t="s">
        <v>79</v>
      </c>
      <c r="D40" s="11" t="s">
        <v>209</v>
      </c>
      <c r="E40" s="11" t="s">
        <v>81</v>
      </c>
      <c r="F40" s="11">
        <v>2</v>
      </c>
      <c r="G40" s="14" t="s">
        <v>82</v>
      </c>
      <c r="H40" s="12">
        <v>0.40625</v>
      </c>
      <c r="I40" s="11">
        <v>1</v>
      </c>
      <c r="J40" s="11" t="s">
        <v>89</v>
      </c>
      <c r="K40"/>
      <c r="L40" s="5"/>
      <c r="M40" s="5"/>
      <c r="N40" s="14"/>
    </row>
    <row r="41" spans="1:14">
      <c r="A41" s="11" t="s">
        <v>287</v>
      </c>
      <c r="B41" s="52">
        <v>602020217091</v>
      </c>
      <c r="C41" s="11" t="s">
        <v>79</v>
      </c>
      <c r="D41" s="52" t="s">
        <v>296</v>
      </c>
      <c r="E41" s="11" t="s">
        <v>81</v>
      </c>
      <c r="F41" s="11">
        <v>1</v>
      </c>
      <c r="G41" s="14" t="s">
        <v>82</v>
      </c>
      <c r="H41" s="12">
        <v>0.5</v>
      </c>
      <c r="I41" s="11">
        <v>1</v>
      </c>
      <c r="J41" s="11" t="s">
        <v>89</v>
      </c>
      <c r="K41"/>
      <c r="L41" s="5"/>
      <c r="M41" s="5"/>
      <c r="N41" s="14"/>
    </row>
    <row r="42" spans="1:14">
      <c r="A42" s="11" t="s">
        <v>287</v>
      </c>
      <c r="B42" s="52">
        <v>800152</v>
      </c>
      <c r="C42" s="11" t="s">
        <v>79</v>
      </c>
      <c r="D42" s="52" t="s">
        <v>297</v>
      </c>
      <c r="E42" s="11" t="s">
        <v>81</v>
      </c>
      <c r="F42" s="11">
        <v>1</v>
      </c>
      <c r="G42" s="14" t="s">
        <v>82</v>
      </c>
      <c r="H42" s="12">
        <v>0.51666666666666672</v>
      </c>
      <c r="I42" s="11">
        <v>1</v>
      </c>
      <c r="J42" s="11" t="s">
        <v>89</v>
      </c>
      <c r="K42"/>
      <c r="L42" s="5"/>
      <c r="M42" s="5"/>
      <c r="N42" s="14"/>
    </row>
    <row r="43" spans="1:14">
      <c r="A43" s="11" t="s">
        <v>267</v>
      </c>
      <c r="B43" s="50">
        <v>1083527935</v>
      </c>
      <c r="C43" s="35" t="s">
        <v>79</v>
      </c>
      <c r="D43" s="50" t="s">
        <v>286</v>
      </c>
      <c r="E43" s="19" t="s">
        <v>81</v>
      </c>
      <c r="F43" s="14">
        <v>1</v>
      </c>
      <c r="G43" s="46" t="s">
        <v>82</v>
      </c>
      <c r="H43" s="15">
        <v>0.15972222222222221</v>
      </c>
      <c r="I43" s="53">
        <v>1</v>
      </c>
      <c r="J43" s="28" t="s">
        <v>89</v>
      </c>
      <c r="K43"/>
      <c r="L43" s="5"/>
      <c r="M43" s="5"/>
      <c r="N43" s="14"/>
    </row>
    <row r="44" spans="1:14">
      <c r="A44" s="11" t="s">
        <v>267</v>
      </c>
      <c r="B44" s="38" t="s">
        <v>268</v>
      </c>
      <c r="C44" s="19" t="s">
        <v>87</v>
      </c>
      <c r="D44" s="35" t="s">
        <v>269</v>
      </c>
      <c r="E44" s="19" t="s">
        <v>81</v>
      </c>
      <c r="F44" s="19">
        <v>1</v>
      </c>
      <c r="G44" s="46" t="s">
        <v>82</v>
      </c>
      <c r="H44" s="47">
        <v>0.34027777777777779</v>
      </c>
      <c r="I44" s="49">
        <v>1</v>
      </c>
      <c r="J44" s="49" t="s">
        <v>89</v>
      </c>
      <c r="K44"/>
      <c r="L44" s="5"/>
      <c r="M44" s="5"/>
      <c r="N44" s="14"/>
    </row>
    <row r="45" spans="1:14">
      <c r="A45" s="11" t="s">
        <v>267</v>
      </c>
      <c r="B45" s="35" t="s">
        <v>270</v>
      </c>
      <c r="C45" s="19" t="s">
        <v>87</v>
      </c>
      <c r="D45" s="35" t="s">
        <v>271</v>
      </c>
      <c r="E45" s="19" t="s">
        <v>81</v>
      </c>
      <c r="F45" s="19">
        <v>1</v>
      </c>
      <c r="G45" s="46" t="s">
        <v>82</v>
      </c>
      <c r="H45" s="47">
        <v>0.34166666666666667</v>
      </c>
      <c r="I45" s="49">
        <v>1</v>
      </c>
      <c r="J45" s="49" t="s">
        <v>89</v>
      </c>
      <c r="K45"/>
      <c r="L45" s="5"/>
      <c r="M45" s="5"/>
      <c r="N45" s="14"/>
    </row>
    <row r="46" spans="1:14">
      <c r="A46" s="11" t="s">
        <v>267</v>
      </c>
      <c r="B46" s="35" t="s">
        <v>272</v>
      </c>
      <c r="C46" s="19" t="s">
        <v>87</v>
      </c>
      <c r="D46" s="35" t="s">
        <v>273</v>
      </c>
      <c r="E46" s="19" t="s">
        <v>81</v>
      </c>
      <c r="F46" s="19">
        <v>1</v>
      </c>
      <c r="G46" s="46" t="s">
        <v>82</v>
      </c>
      <c r="H46" s="47">
        <v>0.343055555555556</v>
      </c>
      <c r="I46" s="49">
        <v>1</v>
      </c>
      <c r="J46" s="49" t="s">
        <v>89</v>
      </c>
      <c r="K46"/>
      <c r="L46" s="5"/>
      <c r="M46" s="5"/>
      <c r="N46" s="14"/>
    </row>
    <row r="47" spans="1:14">
      <c r="A47" s="11" t="s">
        <v>267</v>
      </c>
      <c r="B47" s="35">
        <v>6176163280</v>
      </c>
      <c r="C47" s="19" t="s">
        <v>87</v>
      </c>
      <c r="D47" s="35" t="s">
        <v>274</v>
      </c>
      <c r="E47" s="19" t="s">
        <v>81</v>
      </c>
      <c r="F47" s="19">
        <v>1</v>
      </c>
      <c r="G47" s="46" t="s">
        <v>82</v>
      </c>
      <c r="H47" s="47">
        <v>0.34375</v>
      </c>
      <c r="I47" s="49">
        <v>1</v>
      </c>
      <c r="J47" s="49" t="s">
        <v>89</v>
      </c>
      <c r="K47"/>
      <c r="L47" s="5"/>
      <c r="M47" s="5"/>
      <c r="N47" s="14"/>
    </row>
    <row r="48" spans="1:14">
      <c r="A48" s="11" t="s">
        <v>267</v>
      </c>
      <c r="B48" s="35" t="s">
        <v>275</v>
      </c>
      <c r="C48" s="19" t="s">
        <v>79</v>
      </c>
      <c r="D48" s="19" t="s">
        <v>276</v>
      </c>
      <c r="E48" s="19" t="s">
        <v>81</v>
      </c>
      <c r="F48" s="19">
        <v>1</v>
      </c>
      <c r="G48" s="46" t="s">
        <v>82</v>
      </c>
      <c r="H48" s="47">
        <v>0.375</v>
      </c>
      <c r="I48" s="49">
        <v>1</v>
      </c>
      <c r="J48" s="49" t="s">
        <v>89</v>
      </c>
      <c r="K48"/>
      <c r="L48" s="5"/>
      <c r="M48" s="5"/>
      <c r="N48" s="14"/>
    </row>
    <row r="49" spans="1:14">
      <c r="A49" s="11" t="s">
        <v>267</v>
      </c>
      <c r="B49" s="35">
        <v>82534868</v>
      </c>
      <c r="C49" s="19" t="s">
        <v>79</v>
      </c>
      <c r="D49" s="35" t="s">
        <v>277</v>
      </c>
      <c r="E49" s="19" t="s">
        <v>81</v>
      </c>
      <c r="F49" s="19">
        <v>1</v>
      </c>
      <c r="G49" s="46" t="s">
        <v>82</v>
      </c>
      <c r="H49" s="47">
        <v>0.40069444444444446</v>
      </c>
      <c r="I49" s="49">
        <v>1</v>
      </c>
      <c r="J49" s="49" t="s">
        <v>89</v>
      </c>
      <c r="K49"/>
      <c r="L49" s="5"/>
      <c r="M49" s="5"/>
      <c r="N49" s="14"/>
    </row>
    <row r="50" spans="1:14">
      <c r="A50" s="11" t="s">
        <v>267</v>
      </c>
      <c r="B50" s="35" t="s">
        <v>93</v>
      </c>
      <c r="C50" s="19" t="s">
        <v>87</v>
      </c>
      <c r="D50" s="35" t="s">
        <v>94</v>
      </c>
      <c r="E50" s="19" t="s">
        <v>81</v>
      </c>
      <c r="F50" s="19">
        <v>1</v>
      </c>
      <c r="G50" s="46" t="s">
        <v>82</v>
      </c>
      <c r="H50" s="47">
        <v>0.40138888888888891</v>
      </c>
      <c r="I50" s="49">
        <v>1</v>
      </c>
      <c r="J50" s="49" t="s">
        <v>89</v>
      </c>
      <c r="K50"/>
      <c r="L50" s="5"/>
      <c r="M50" s="5"/>
      <c r="N50" s="14"/>
    </row>
    <row r="51" spans="1:14">
      <c r="A51" s="11" t="s">
        <v>267</v>
      </c>
      <c r="B51" s="35" t="s">
        <v>86</v>
      </c>
      <c r="C51" s="19" t="s">
        <v>87</v>
      </c>
      <c r="D51" s="35" t="s">
        <v>88</v>
      </c>
      <c r="E51" s="19" t="s">
        <v>81</v>
      </c>
      <c r="F51" s="19">
        <v>1</v>
      </c>
      <c r="G51" s="46" t="s">
        <v>82</v>
      </c>
      <c r="H51" s="47">
        <v>0.40277777777777779</v>
      </c>
      <c r="I51" s="49">
        <v>1</v>
      </c>
      <c r="J51" s="49" t="s">
        <v>89</v>
      </c>
      <c r="K51"/>
      <c r="L51" s="5"/>
      <c r="M51" s="5"/>
      <c r="N51" s="14"/>
    </row>
    <row r="52" spans="1:14">
      <c r="A52" s="11" t="s">
        <v>267</v>
      </c>
      <c r="B52" s="35">
        <v>295231550</v>
      </c>
      <c r="C52" s="19" t="s">
        <v>87</v>
      </c>
      <c r="D52" s="35" t="s">
        <v>279</v>
      </c>
      <c r="E52" s="19" t="s">
        <v>81</v>
      </c>
      <c r="F52" s="19">
        <v>1</v>
      </c>
      <c r="G52" s="46" t="s">
        <v>82</v>
      </c>
      <c r="H52" s="47">
        <v>0.49791666666666667</v>
      </c>
      <c r="I52" s="49">
        <v>1</v>
      </c>
      <c r="J52" s="49" t="s">
        <v>89</v>
      </c>
      <c r="K52"/>
      <c r="L52" s="5"/>
      <c r="M52" s="5"/>
      <c r="N52" s="14"/>
    </row>
    <row r="53" spans="1:14">
      <c r="A53" s="11" t="s">
        <v>267</v>
      </c>
      <c r="B53" s="35">
        <v>82530796</v>
      </c>
      <c r="C53" s="19" t="s">
        <v>79</v>
      </c>
      <c r="D53" s="35" t="s">
        <v>280</v>
      </c>
      <c r="E53" s="19" t="s">
        <v>81</v>
      </c>
      <c r="F53" s="19">
        <v>1</v>
      </c>
      <c r="G53" s="46" t="s">
        <v>82</v>
      </c>
      <c r="H53" s="47">
        <v>0.5</v>
      </c>
      <c r="I53" s="49">
        <v>1</v>
      </c>
      <c r="J53" s="49" t="s">
        <v>89</v>
      </c>
      <c r="K53"/>
      <c r="L53" s="5"/>
      <c r="M53" s="5"/>
      <c r="N53" s="14"/>
    </row>
    <row r="54" spans="1:14">
      <c r="A54" s="11" t="s">
        <v>267</v>
      </c>
      <c r="B54" s="35">
        <v>82530796</v>
      </c>
      <c r="C54" s="35" t="s">
        <v>87</v>
      </c>
      <c r="D54" s="35" t="s">
        <v>281</v>
      </c>
      <c r="E54" s="19" t="s">
        <v>81</v>
      </c>
      <c r="F54" s="19">
        <v>1</v>
      </c>
      <c r="G54" s="46" t="s">
        <v>82</v>
      </c>
      <c r="H54" s="47">
        <v>0.54166666666666663</v>
      </c>
      <c r="I54" s="49">
        <v>1</v>
      </c>
      <c r="J54" s="49" t="s">
        <v>89</v>
      </c>
      <c r="K54"/>
      <c r="L54" s="5"/>
      <c r="M54" s="5"/>
      <c r="N54" s="14"/>
    </row>
    <row r="55" spans="1:14">
      <c r="A55" s="11" t="s">
        <v>267</v>
      </c>
      <c r="B55" s="35">
        <v>602020321841</v>
      </c>
      <c r="C55" s="35" t="s">
        <v>87</v>
      </c>
      <c r="D55" s="35" t="s">
        <v>282</v>
      </c>
      <c r="E55" s="19" t="s">
        <v>81</v>
      </c>
      <c r="F55" s="19">
        <v>1</v>
      </c>
      <c r="G55" s="46" t="s">
        <v>82</v>
      </c>
      <c r="H55" s="47">
        <v>0.56874999999999998</v>
      </c>
      <c r="I55" s="49">
        <v>1</v>
      </c>
      <c r="J55" s="49" t="s">
        <v>89</v>
      </c>
      <c r="K55"/>
      <c r="L55" s="5"/>
      <c r="M55" s="5"/>
      <c r="N55" s="14"/>
    </row>
    <row r="56" spans="1:14">
      <c r="A56" s="11" t="s">
        <v>267</v>
      </c>
      <c r="B56" s="35">
        <v>133930123500</v>
      </c>
      <c r="C56" s="35" t="s">
        <v>87</v>
      </c>
      <c r="D56" s="35">
        <v>300</v>
      </c>
      <c r="E56" s="19" t="s">
        <v>81</v>
      </c>
      <c r="F56" s="19">
        <v>1</v>
      </c>
      <c r="G56" s="46" t="s">
        <v>82</v>
      </c>
      <c r="H56" s="47">
        <v>0.56874999999999998</v>
      </c>
      <c r="I56" s="49">
        <v>1</v>
      </c>
      <c r="J56" s="49" t="s">
        <v>89</v>
      </c>
      <c r="K56"/>
      <c r="L56" s="5"/>
      <c r="M56" s="5"/>
      <c r="N56" s="14"/>
    </row>
    <row r="57" spans="1:14">
      <c r="A57" s="11" t="s">
        <v>267</v>
      </c>
      <c r="B57" s="34">
        <v>133930123500</v>
      </c>
      <c r="C57" s="35" t="s">
        <v>87</v>
      </c>
      <c r="D57" s="43">
        <v>600</v>
      </c>
      <c r="E57" s="19" t="s">
        <v>81</v>
      </c>
      <c r="F57" s="14">
        <v>1</v>
      </c>
      <c r="G57" s="46" t="s">
        <v>82</v>
      </c>
      <c r="H57" s="15">
        <v>0.17708333333333334</v>
      </c>
      <c r="I57" s="28">
        <v>1</v>
      </c>
      <c r="J57" s="28" t="s">
        <v>83</v>
      </c>
      <c r="K57"/>
      <c r="L57" s="5"/>
      <c r="M57" s="5"/>
      <c r="N57" s="14"/>
    </row>
    <row r="58" spans="1:14">
      <c r="A58" s="11" t="s">
        <v>267</v>
      </c>
      <c r="B58" s="50">
        <v>1083527935</v>
      </c>
      <c r="C58" s="35" t="s">
        <v>79</v>
      </c>
      <c r="D58" s="50" t="s">
        <v>286</v>
      </c>
      <c r="E58" s="19" t="s">
        <v>81</v>
      </c>
      <c r="F58" s="14">
        <v>1</v>
      </c>
      <c r="G58" s="46" t="s">
        <v>82</v>
      </c>
      <c r="H58" s="15">
        <v>0.15972222222222221</v>
      </c>
      <c r="I58" s="28">
        <v>1</v>
      </c>
      <c r="J58" s="28" t="s">
        <v>89</v>
      </c>
      <c r="K58"/>
      <c r="L58" s="5"/>
      <c r="M58" s="5"/>
      <c r="N58" s="14"/>
    </row>
    <row r="59" spans="1:14">
      <c r="A59" s="13" t="s">
        <v>245</v>
      </c>
      <c r="B59" s="35" t="s">
        <v>86</v>
      </c>
      <c r="C59" s="14" t="s">
        <v>87</v>
      </c>
      <c r="D59" s="35" t="s">
        <v>88</v>
      </c>
      <c r="E59" s="11" t="s">
        <v>81</v>
      </c>
      <c r="F59" s="11">
        <v>1</v>
      </c>
      <c r="G59" s="14" t="s">
        <v>82</v>
      </c>
      <c r="H59" s="15">
        <v>0.3347222222222222</v>
      </c>
      <c r="I59" s="28">
        <v>1</v>
      </c>
      <c r="J59" s="49" t="s">
        <v>89</v>
      </c>
      <c r="N59" s="4">
        <v>32</v>
      </c>
    </row>
    <row r="60" spans="1:14">
      <c r="A60" s="13" t="s">
        <v>245</v>
      </c>
      <c r="B60" s="35" t="s">
        <v>93</v>
      </c>
      <c r="C60" s="14" t="s">
        <v>87</v>
      </c>
      <c r="D60" s="35" t="s">
        <v>94</v>
      </c>
      <c r="E60" s="11" t="s">
        <v>81</v>
      </c>
      <c r="F60" s="11">
        <v>1</v>
      </c>
      <c r="G60" s="14" t="s">
        <v>82</v>
      </c>
      <c r="H60" s="15">
        <v>0.33611111111111114</v>
      </c>
      <c r="I60" s="28">
        <v>1</v>
      </c>
      <c r="J60" s="49" t="s">
        <v>89</v>
      </c>
      <c r="N60" s="21" t="s">
        <v>91</v>
      </c>
    </row>
    <row r="61" spans="1:14">
      <c r="A61" s="11" t="s">
        <v>245</v>
      </c>
      <c r="B61" s="35">
        <v>7004683367176</v>
      </c>
      <c r="C61" s="14" t="s">
        <v>87</v>
      </c>
      <c r="D61" s="35" t="s">
        <v>246</v>
      </c>
      <c r="E61" s="11" t="s">
        <v>81</v>
      </c>
      <c r="F61" s="11">
        <v>1</v>
      </c>
      <c r="G61" s="14" t="s">
        <v>82</v>
      </c>
      <c r="H61" s="15">
        <v>0.33750000000000002</v>
      </c>
      <c r="I61" s="28">
        <v>1</v>
      </c>
      <c r="J61" s="49" t="s">
        <v>89</v>
      </c>
      <c r="N61" s="4" t="s">
        <v>96</v>
      </c>
    </row>
    <row r="62" spans="1:14">
      <c r="A62" s="11" t="s">
        <v>245</v>
      </c>
      <c r="B62" s="35">
        <v>7004683367176</v>
      </c>
      <c r="C62" s="14" t="s">
        <v>87</v>
      </c>
      <c r="D62" s="35" t="s">
        <v>247</v>
      </c>
      <c r="E62" s="11" t="s">
        <v>81</v>
      </c>
      <c r="F62" s="11">
        <v>1</v>
      </c>
      <c r="G62" s="14" t="s">
        <v>82</v>
      </c>
      <c r="H62" s="15">
        <v>0.33888888888888902</v>
      </c>
      <c r="I62" s="28">
        <v>1</v>
      </c>
      <c r="J62" s="49" t="s">
        <v>89</v>
      </c>
      <c r="N62" s="4" cm="1">
        <f t="array" ref="N62">SUMPRODUCT(--(J2:J15="R"))+U196</f>
        <v>0</v>
      </c>
    </row>
    <row r="63" spans="1:14">
      <c r="A63" s="11" t="s">
        <v>245</v>
      </c>
      <c r="B63" s="35" t="s">
        <v>248</v>
      </c>
      <c r="C63" s="14" t="s">
        <v>87</v>
      </c>
      <c r="D63" s="35" t="s">
        <v>249</v>
      </c>
      <c r="E63" s="11" t="s">
        <v>81</v>
      </c>
      <c r="F63" s="11">
        <v>1</v>
      </c>
      <c r="G63" s="14" t="s">
        <v>82</v>
      </c>
      <c r="H63" s="15">
        <v>0.34027777777777801</v>
      </c>
      <c r="I63" s="28">
        <v>1</v>
      </c>
      <c r="J63" s="49" t="s">
        <v>89</v>
      </c>
      <c r="N63" s="4" t="s">
        <v>83</v>
      </c>
    </row>
    <row r="64" spans="1:14">
      <c r="A64" s="11" t="s">
        <v>245</v>
      </c>
      <c r="B64" s="35">
        <v>602002373941</v>
      </c>
      <c r="C64" s="14" t="s">
        <v>87</v>
      </c>
      <c r="D64" s="35" t="s">
        <v>250</v>
      </c>
      <c r="E64" s="11" t="s">
        <v>81</v>
      </c>
      <c r="F64" s="11">
        <v>1</v>
      </c>
      <c r="G64" s="14" t="s">
        <v>82</v>
      </c>
      <c r="H64" s="15">
        <v>0.34166666666666701</v>
      </c>
      <c r="I64" s="28">
        <v>1</v>
      </c>
      <c r="J64" s="49" t="s">
        <v>89</v>
      </c>
      <c r="K64" s="54"/>
      <c r="N64" s="4" cm="1">
        <f t="array" ref="N64">SUMPRODUCT(--(J16:J32="PC"))+S196</f>
        <v>0</v>
      </c>
    </row>
    <row r="65" spans="1:14">
      <c r="A65" s="11" t="s">
        <v>245</v>
      </c>
      <c r="B65" s="35">
        <v>281653074</v>
      </c>
      <c r="C65" s="14" t="s">
        <v>87</v>
      </c>
      <c r="D65" s="35" t="s">
        <v>251</v>
      </c>
      <c r="E65" s="11" t="s">
        <v>81</v>
      </c>
      <c r="F65" s="11">
        <v>1</v>
      </c>
      <c r="G65" s="14" t="s">
        <v>82</v>
      </c>
      <c r="H65" s="15">
        <v>0.343055555555556</v>
      </c>
      <c r="I65" s="28">
        <v>1</v>
      </c>
      <c r="J65" s="49" t="s">
        <v>89</v>
      </c>
      <c r="K65" s="30"/>
      <c r="N65" s="4" t="s">
        <v>89</v>
      </c>
    </row>
    <row r="66" spans="1:14">
      <c r="A66" s="11" t="s">
        <v>245</v>
      </c>
      <c r="B66" s="35" t="s">
        <v>252</v>
      </c>
      <c r="C66" s="14" t="s">
        <v>87</v>
      </c>
      <c r="D66" s="41">
        <v>436800</v>
      </c>
      <c r="E66" s="11" t="s">
        <v>81</v>
      </c>
      <c r="F66" s="11">
        <v>4</v>
      </c>
      <c r="G66" s="14" t="s">
        <v>82</v>
      </c>
      <c r="H66" s="12">
        <v>0.37152777777777779</v>
      </c>
      <c r="I66" s="28">
        <v>1</v>
      </c>
      <c r="J66" s="49" t="s">
        <v>89</v>
      </c>
      <c r="K66" s="30"/>
      <c r="N66" s="4" cm="1">
        <f t="array" ref="N66">SUMPRODUCT(--(J2:J15="PB"))+Q196+27</f>
        <v>31</v>
      </c>
    </row>
    <row r="67" spans="1:14">
      <c r="A67" s="11" t="s">
        <v>245</v>
      </c>
      <c r="B67" s="35" t="s">
        <v>253</v>
      </c>
      <c r="C67" s="14"/>
      <c r="D67" s="35"/>
      <c r="E67" s="11" t="s">
        <v>81</v>
      </c>
      <c r="F67" s="11">
        <v>1</v>
      </c>
      <c r="G67" s="14" t="s">
        <v>82</v>
      </c>
      <c r="H67" s="12">
        <v>0.37083333333333335</v>
      </c>
      <c r="I67" s="28">
        <v>1</v>
      </c>
      <c r="J67" s="49" t="s">
        <v>89</v>
      </c>
      <c r="K67" s="30"/>
    </row>
    <row r="68" spans="1:14">
      <c r="A68" s="11" t="s">
        <v>245</v>
      </c>
      <c r="B68" s="35">
        <v>35971123778</v>
      </c>
      <c r="C68" s="14" t="s">
        <v>87</v>
      </c>
      <c r="D68" s="35" t="s">
        <v>254</v>
      </c>
      <c r="E68" s="11" t="s">
        <v>81</v>
      </c>
      <c r="F68" s="11">
        <v>1</v>
      </c>
      <c r="G68" s="14" t="s">
        <v>82</v>
      </c>
      <c r="H68" s="12">
        <v>0.37361111111111112</v>
      </c>
      <c r="I68" s="28">
        <v>1</v>
      </c>
      <c r="J68" s="49" t="s">
        <v>89</v>
      </c>
      <c r="K68" s="30"/>
      <c r="N68" s="4" t="s">
        <v>105</v>
      </c>
    </row>
    <row r="69" spans="1:14">
      <c r="A69" s="11" t="s">
        <v>245</v>
      </c>
      <c r="B69" s="35">
        <v>35971123779</v>
      </c>
      <c r="C69" s="14" t="s">
        <v>87</v>
      </c>
      <c r="D69" s="35" t="s">
        <v>255</v>
      </c>
      <c r="E69" s="11" t="s">
        <v>81</v>
      </c>
      <c r="F69" s="11">
        <v>1</v>
      </c>
      <c r="G69" s="14" t="s">
        <v>82</v>
      </c>
      <c r="H69" s="12">
        <v>0.37430555555555556</v>
      </c>
      <c r="I69" s="28">
        <v>1</v>
      </c>
      <c r="J69" s="49" t="s">
        <v>89</v>
      </c>
      <c r="K69" s="30"/>
      <c r="N69" s="4" cm="1">
        <f t="array" ref="N69">SUMPRODUCT(--(J44:J58="M"))+Q199</f>
        <v>0</v>
      </c>
    </row>
    <row r="70" spans="1:14">
      <c r="A70" s="11" t="s">
        <v>245</v>
      </c>
      <c r="B70" s="35">
        <v>1331206572</v>
      </c>
      <c r="C70" s="14" t="s">
        <v>87</v>
      </c>
      <c r="D70" s="35" t="s">
        <v>256</v>
      </c>
      <c r="E70" s="11" t="s">
        <v>81</v>
      </c>
      <c r="F70" s="11">
        <v>1</v>
      </c>
      <c r="G70" s="14" t="s">
        <v>82</v>
      </c>
      <c r="H70" s="12">
        <v>0.39583333333333331</v>
      </c>
      <c r="I70" s="28">
        <v>1</v>
      </c>
      <c r="J70" s="49" t="s">
        <v>83</v>
      </c>
      <c r="K70" s="30"/>
      <c r="N70" s="4" t="s">
        <v>108</v>
      </c>
    </row>
    <row r="71" spans="1:14">
      <c r="A71" s="11" t="s">
        <v>245</v>
      </c>
      <c r="B71" s="35">
        <v>1206572</v>
      </c>
      <c r="C71" s="14" t="s">
        <v>87</v>
      </c>
      <c r="D71" s="35" t="s">
        <v>256</v>
      </c>
      <c r="E71" s="11" t="s">
        <v>81</v>
      </c>
      <c r="F71" s="11">
        <v>1</v>
      </c>
      <c r="G71" s="14" t="s">
        <v>82</v>
      </c>
      <c r="H71" s="12">
        <v>0.39652777777777776</v>
      </c>
      <c r="I71" s="28">
        <v>1</v>
      </c>
      <c r="J71" s="49" t="s">
        <v>83</v>
      </c>
      <c r="K71" s="30"/>
      <c r="N71" s="4" cm="1">
        <f t="array" ref="N71">SUMPRODUCT(--(J44:J58="O"))+Q203</f>
        <v>0</v>
      </c>
    </row>
    <row r="72" spans="1:14">
      <c r="A72" s="11" t="s">
        <v>245</v>
      </c>
      <c r="B72" s="35">
        <v>1206572</v>
      </c>
      <c r="C72" s="14" t="s">
        <v>87</v>
      </c>
      <c r="D72" s="35" t="s">
        <v>241</v>
      </c>
      <c r="E72" s="11" t="s">
        <v>81</v>
      </c>
      <c r="F72" s="11">
        <v>1</v>
      </c>
      <c r="G72" s="14" t="s">
        <v>82</v>
      </c>
      <c r="H72" s="12">
        <v>0.39722222222222198</v>
      </c>
      <c r="I72" s="28">
        <v>1</v>
      </c>
      <c r="J72" s="49" t="s">
        <v>83</v>
      </c>
      <c r="K72" s="30"/>
      <c r="N72" s="4" t="s">
        <v>109</v>
      </c>
    </row>
    <row r="73" spans="1:14">
      <c r="A73" s="11" t="s">
        <v>245</v>
      </c>
      <c r="B73" s="35">
        <v>1206572</v>
      </c>
      <c r="C73" s="14" t="s">
        <v>87</v>
      </c>
      <c r="D73" s="35" t="s">
        <v>257</v>
      </c>
      <c r="E73" s="11" t="s">
        <v>81</v>
      </c>
      <c r="F73" s="11">
        <v>1</v>
      </c>
      <c r="G73" s="14" t="s">
        <v>82</v>
      </c>
      <c r="H73" s="12">
        <v>0.39791666666666697</v>
      </c>
      <c r="I73" s="28">
        <v>1</v>
      </c>
      <c r="J73" s="49" t="s">
        <v>83</v>
      </c>
      <c r="K73" s="30"/>
      <c r="N73" s="4" cm="1">
        <f t="array" ref="N73">SUMPRODUCT(--(J44:J55="OI"))+Q203</f>
        <v>0</v>
      </c>
    </row>
    <row r="74" spans="1:14">
      <c r="A74" s="11" t="s">
        <v>245</v>
      </c>
      <c r="B74" s="35">
        <v>1206572</v>
      </c>
      <c r="C74" s="14" t="s">
        <v>87</v>
      </c>
      <c r="D74" s="35" t="s">
        <v>208</v>
      </c>
      <c r="E74" s="11" t="s">
        <v>81</v>
      </c>
      <c r="F74" s="11">
        <v>1</v>
      </c>
      <c r="G74" s="14" t="s">
        <v>82</v>
      </c>
      <c r="H74" s="12">
        <v>0.39861111111111103</v>
      </c>
      <c r="I74" s="28">
        <v>1</v>
      </c>
      <c r="J74" s="49" t="s">
        <v>83</v>
      </c>
      <c r="K74" s="30"/>
      <c r="N74" s="4" t="s">
        <v>110</v>
      </c>
    </row>
    <row r="75" spans="1:14">
      <c r="A75" s="11" t="s">
        <v>245</v>
      </c>
      <c r="B75" s="35" t="s">
        <v>253</v>
      </c>
      <c r="C75" s="14" t="s">
        <v>87</v>
      </c>
      <c r="D75" s="35"/>
      <c r="E75" s="11" t="s">
        <v>81</v>
      </c>
      <c r="F75" s="11">
        <v>1</v>
      </c>
      <c r="G75" s="14" t="s">
        <v>82</v>
      </c>
      <c r="H75" s="12">
        <v>0.39861111111111114</v>
      </c>
      <c r="I75" s="28">
        <v>1</v>
      </c>
      <c r="J75" s="49" t="s">
        <v>110</v>
      </c>
      <c r="K75" s="30"/>
      <c r="N75" s="4" cm="1">
        <f t="array" ref="N75">SUMPRODUCT(--(J44:J58="S"))+Q207</f>
        <v>0</v>
      </c>
    </row>
    <row r="76" spans="1:14">
      <c r="A76" s="11" t="s">
        <v>245</v>
      </c>
      <c r="B76" s="35" t="s">
        <v>253</v>
      </c>
      <c r="C76" s="14" t="s">
        <v>87</v>
      </c>
      <c r="D76" s="35"/>
      <c r="E76" s="11" t="s">
        <v>81</v>
      </c>
      <c r="F76" s="11">
        <v>1</v>
      </c>
      <c r="G76" s="14" t="s">
        <v>82</v>
      </c>
      <c r="H76" s="12">
        <v>0.39930555555555558</v>
      </c>
      <c r="I76" s="28">
        <v>1</v>
      </c>
      <c r="J76" s="49" t="s">
        <v>110</v>
      </c>
      <c r="K76" s="30"/>
    </row>
    <row r="77" spans="1:14">
      <c r="A77" s="11" t="s">
        <v>245</v>
      </c>
      <c r="B77" s="35" t="s">
        <v>253</v>
      </c>
      <c r="C77" s="14" t="s">
        <v>87</v>
      </c>
      <c r="D77" s="35"/>
      <c r="E77" s="11" t="s">
        <v>81</v>
      </c>
      <c r="F77" s="11">
        <v>1</v>
      </c>
      <c r="G77" s="14" t="s">
        <v>82</v>
      </c>
      <c r="H77" s="12">
        <v>0.4</v>
      </c>
      <c r="I77" s="28">
        <v>1</v>
      </c>
      <c r="J77" s="49" t="s">
        <v>110</v>
      </c>
      <c r="K77" s="30"/>
    </row>
    <row r="78" spans="1:14">
      <c r="A78" s="11" t="s">
        <v>245</v>
      </c>
      <c r="B78" s="35" t="s">
        <v>253</v>
      </c>
      <c r="C78" s="14" t="s">
        <v>87</v>
      </c>
      <c r="D78" s="35"/>
      <c r="E78" s="11" t="s">
        <v>81</v>
      </c>
      <c r="F78" s="11">
        <v>1</v>
      </c>
      <c r="G78" s="14" t="s">
        <v>82</v>
      </c>
      <c r="H78" s="12">
        <v>0.40069444444444402</v>
      </c>
      <c r="I78" s="28">
        <v>1</v>
      </c>
      <c r="J78" s="49" t="s">
        <v>110</v>
      </c>
      <c r="K78" s="30"/>
    </row>
    <row r="79" spans="1:14" ht="15" customHeight="1">
      <c r="A79" s="11" t="s">
        <v>245</v>
      </c>
      <c r="B79" s="38" t="s">
        <v>258</v>
      </c>
      <c r="C79" s="14" t="s">
        <v>87</v>
      </c>
      <c r="D79" s="35" t="s">
        <v>259</v>
      </c>
      <c r="E79" s="11" t="s">
        <v>81</v>
      </c>
      <c r="F79" s="11">
        <v>2</v>
      </c>
      <c r="G79" s="14" t="s">
        <v>82</v>
      </c>
      <c r="H79" s="12">
        <v>0.40625</v>
      </c>
      <c r="I79" s="28">
        <v>1</v>
      </c>
      <c r="J79" s="49" t="s">
        <v>89</v>
      </c>
      <c r="K79" s="30"/>
    </row>
    <row r="80" spans="1:14">
      <c r="A80" s="11" t="s">
        <v>245</v>
      </c>
      <c r="B80" s="35">
        <v>282602444</v>
      </c>
      <c r="C80" s="14" t="s">
        <v>87</v>
      </c>
      <c r="D80" s="35" t="s">
        <v>260</v>
      </c>
      <c r="E80" s="11" t="s">
        <v>81</v>
      </c>
      <c r="F80" s="11">
        <v>1</v>
      </c>
      <c r="G80" s="14" t="s">
        <v>82</v>
      </c>
      <c r="H80" s="12">
        <v>0.41458333333333336</v>
      </c>
      <c r="I80" s="28">
        <v>1</v>
      </c>
      <c r="J80" s="49" t="s">
        <v>89</v>
      </c>
      <c r="K80" s="30"/>
    </row>
    <row r="81" spans="1:11">
      <c r="A81" s="11" t="s">
        <v>245</v>
      </c>
      <c r="B81" s="35" t="s">
        <v>261</v>
      </c>
      <c r="C81" s="14" t="s">
        <v>87</v>
      </c>
      <c r="D81" s="35" t="s">
        <v>262</v>
      </c>
      <c r="E81" s="11" t="s">
        <v>81</v>
      </c>
      <c r="F81" s="11">
        <v>1</v>
      </c>
      <c r="G81" s="14" t="s">
        <v>82</v>
      </c>
      <c r="H81" s="12">
        <v>0.45833333333333331</v>
      </c>
      <c r="I81" s="28">
        <v>1</v>
      </c>
      <c r="J81" s="49" t="s">
        <v>89</v>
      </c>
      <c r="K81" s="30"/>
    </row>
    <row r="82" spans="1:11">
      <c r="A82" s="11" t="s">
        <v>245</v>
      </c>
      <c r="B82" s="35" t="s">
        <v>263</v>
      </c>
      <c r="C82" s="14" t="s">
        <v>87</v>
      </c>
      <c r="D82" s="35" t="s">
        <v>264</v>
      </c>
      <c r="E82" s="11" t="s">
        <v>81</v>
      </c>
      <c r="F82" s="11">
        <v>1</v>
      </c>
      <c r="G82" s="14" t="s">
        <v>82</v>
      </c>
      <c r="H82" s="12">
        <v>0.47916666666666669</v>
      </c>
      <c r="I82" s="28">
        <v>1</v>
      </c>
      <c r="J82" s="49" t="s">
        <v>89</v>
      </c>
      <c r="K82" s="30"/>
    </row>
    <row r="83" spans="1:11">
      <c r="A83" s="11" t="s">
        <v>245</v>
      </c>
      <c r="B83" s="35">
        <v>4176102903</v>
      </c>
      <c r="C83" s="14" t="s">
        <v>79</v>
      </c>
      <c r="D83" s="35" t="s">
        <v>265</v>
      </c>
      <c r="E83" s="11" t="s">
        <v>81</v>
      </c>
      <c r="F83" s="11">
        <v>1</v>
      </c>
      <c r="G83" s="14" t="s">
        <v>82</v>
      </c>
      <c r="H83" s="12">
        <v>0.48958333333333331</v>
      </c>
      <c r="I83" s="28">
        <v>1</v>
      </c>
      <c r="J83" s="49" t="s">
        <v>89</v>
      </c>
      <c r="K83" s="30"/>
    </row>
    <row r="84" spans="1:11">
      <c r="A84" s="11" t="s">
        <v>245</v>
      </c>
      <c r="B84" s="35">
        <v>1331206572</v>
      </c>
      <c r="C84" s="14" t="s">
        <v>87</v>
      </c>
      <c r="D84" s="35" t="s">
        <v>208</v>
      </c>
      <c r="E84" s="11" t="s">
        <v>81</v>
      </c>
      <c r="F84" s="11">
        <v>1</v>
      </c>
      <c r="G84" s="14" t="s">
        <v>82</v>
      </c>
      <c r="H84" s="12">
        <v>0.5</v>
      </c>
      <c r="I84" s="28">
        <v>1</v>
      </c>
      <c r="J84" s="49" t="s">
        <v>83</v>
      </c>
      <c r="K84" s="30"/>
    </row>
    <row r="85" spans="1:11">
      <c r="A85" s="11" t="s">
        <v>245</v>
      </c>
      <c r="B85" s="35">
        <v>1331206572</v>
      </c>
      <c r="C85" s="14" t="s">
        <v>87</v>
      </c>
      <c r="D85" s="35" t="s">
        <v>256</v>
      </c>
      <c r="E85" s="11" t="s">
        <v>81</v>
      </c>
      <c r="F85" s="11">
        <v>1</v>
      </c>
      <c r="G85" s="14" t="s">
        <v>82</v>
      </c>
      <c r="H85" s="12">
        <v>0.51041666666666696</v>
      </c>
      <c r="I85" s="28">
        <v>1</v>
      </c>
      <c r="J85" s="49" t="s">
        <v>83</v>
      </c>
      <c r="K85" s="30"/>
    </row>
    <row r="86" spans="1:11">
      <c r="A86" s="11" t="s">
        <v>245</v>
      </c>
      <c r="B86" s="35">
        <v>1331206572</v>
      </c>
      <c r="C86" s="14" t="s">
        <v>87</v>
      </c>
      <c r="D86" s="35" t="s">
        <v>256</v>
      </c>
      <c r="E86" s="11" t="s">
        <v>81</v>
      </c>
      <c r="F86" s="11">
        <v>1</v>
      </c>
      <c r="G86" s="14" t="s">
        <v>82</v>
      </c>
      <c r="H86" s="12">
        <v>0.52083333333333304</v>
      </c>
      <c r="I86" s="28">
        <v>1</v>
      </c>
      <c r="J86" s="49" t="s">
        <v>83</v>
      </c>
      <c r="K86" s="30"/>
    </row>
    <row r="87" spans="1:11">
      <c r="A87" s="11" t="s">
        <v>245</v>
      </c>
      <c r="B87" s="35">
        <v>1331206572</v>
      </c>
      <c r="C87" s="14" t="s">
        <v>87</v>
      </c>
      <c r="D87" s="35" t="s">
        <v>241</v>
      </c>
      <c r="E87" s="11" t="s">
        <v>81</v>
      </c>
      <c r="F87" s="11">
        <v>1</v>
      </c>
      <c r="G87" s="14" t="s">
        <v>82</v>
      </c>
      <c r="H87" s="12">
        <v>0.53125</v>
      </c>
      <c r="I87" s="28">
        <v>1</v>
      </c>
      <c r="J87" s="49" t="s">
        <v>83</v>
      </c>
      <c r="K87" s="30"/>
    </row>
    <row r="88" spans="1:11">
      <c r="A88" s="11" t="s">
        <v>245</v>
      </c>
      <c r="B88" s="35">
        <v>1331206572</v>
      </c>
      <c r="C88" s="14" t="s">
        <v>87</v>
      </c>
      <c r="D88" s="35" t="s">
        <v>257</v>
      </c>
      <c r="E88" s="11" t="s">
        <v>81</v>
      </c>
      <c r="F88" s="11">
        <v>1</v>
      </c>
      <c r="G88" s="14" t="s">
        <v>82</v>
      </c>
      <c r="H88" s="12">
        <v>0.54166666666666696</v>
      </c>
      <c r="I88" s="28">
        <v>1</v>
      </c>
      <c r="J88" s="49" t="s">
        <v>83</v>
      </c>
      <c r="K88" s="30"/>
    </row>
    <row r="89" spans="1:11">
      <c r="A89" s="11" t="s">
        <v>245</v>
      </c>
      <c r="B89" s="35">
        <v>133930123500</v>
      </c>
      <c r="C89" s="14" t="s">
        <v>79</v>
      </c>
      <c r="D89" s="35">
        <v>300</v>
      </c>
      <c r="E89" s="11" t="s">
        <v>81</v>
      </c>
      <c r="F89" s="11">
        <v>1</v>
      </c>
      <c r="G89" s="14" t="s">
        <v>82</v>
      </c>
      <c r="H89" s="12">
        <v>8.3333333333333329E-2</v>
      </c>
      <c r="I89" s="28">
        <v>1</v>
      </c>
      <c r="J89" s="49" t="s">
        <v>83</v>
      </c>
      <c r="K89" s="30" t="s">
        <v>266</v>
      </c>
    </row>
    <row r="90" spans="1:11">
      <c r="A90" s="11" t="s">
        <v>245</v>
      </c>
      <c r="B90" s="35">
        <v>133930123500</v>
      </c>
      <c r="C90" s="14" t="s">
        <v>79</v>
      </c>
      <c r="D90" s="35">
        <v>300</v>
      </c>
      <c r="E90" s="11" t="s">
        <v>81</v>
      </c>
      <c r="F90" s="11">
        <v>1</v>
      </c>
      <c r="G90" s="14" t="s">
        <v>82</v>
      </c>
      <c r="H90" s="12">
        <v>8.4027777777777785E-2</v>
      </c>
      <c r="I90" s="28">
        <v>1</v>
      </c>
      <c r="J90" s="49" t="s">
        <v>83</v>
      </c>
      <c r="K90" s="30"/>
    </row>
    <row r="91" spans="1:11">
      <c r="A91" s="11" t="s">
        <v>245</v>
      </c>
      <c r="B91" s="35">
        <v>133930123500</v>
      </c>
      <c r="C91" s="14" t="s">
        <v>79</v>
      </c>
      <c r="D91" s="35">
        <v>300</v>
      </c>
      <c r="E91" s="11" t="s">
        <v>81</v>
      </c>
      <c r="F91" s="11">
        <v>1</v>
      </c>
      <c r="G91" s="14" t="s">
        <v>82</v>
      </c>
      <c r="H91" s="12">
        <v>8.4722222222222199E-2</v>
      </c>
      <c r="I91" s="28">
        <v>1</v>
      </c>
      <c r="J91" s="49" t="s">
        <v>83</v>
      </c>
      <c r="K91" s="30"/>
    </row>
    <row r="92" spans="1:11">
      <c r="A92" s="11" t="s">
        <v>245</v>
      </c>
      <c r="B92" s="35">
        <v>133930123500</v>
      </c>
      <c r="C92" s="14" t="s">
        <v>79</v>
      </c>
      <c r="D92" s="35">
        <v>300</v>
      </c>
      <c r="E92" s="11" t="s">
        <v>81</v>
      </c>
      <c r="F92" s="11">
        <v>1</v>
      </c>
      <c r="G92" s="14" t="s">
        <v>82</v>
      </c>
      <c r="H92" s="12">
        <v>8.5416666666666696E-2</v>
      </c>
      <c r="I92" s="28">
        <v>1</v>
      </c>
      <c r="J92" s="49" t="s">
        <v>83</v>
      </c>
      <c r="K92" s="30"/>
    </row>
    <row r="93" spans="1:11">
      <c r="A93" s="11" t="s">
        <v>245</v>
      </c>
      <c r="B93" s="35">
        <v>133930123500</v>
      </c>
      <c r="C93" s="14" t="s">
        <v>79</v>
      </c>
      <c r="D93" s="35">
        <v>900</v>
      </c>
      <c r="E93" s="11" t="s">
        <v>81</v>
      </c>
      <c r="F93" s="11">
        <v>1</v>
      </c>
      <c r="G93" s="14" t="s">
        <v>82</v>
      </c>
      <c r="H93" s="12">
        <v>8.6111111111111194E-2</v>
      </c>
      <c r="I93" s="28">
        <v>1</v>
      </c>
      <c r="J93" s="49" t="s">
        <v>83</v>
      </c>
      <c r="K93" s="30"/>
    </row>
    <row r="94" spans="1:11">
      <c r="A94" s="11" t="s">
        <v>245</v>
      </c>
      <c r="B94" s="35">
        <v>133930123500</v>
      </c>
      <c r="C94" s="14" t="s">
        <v>79</v>
      </c>
      <c r="D94" s="35">
        <v>600</v>
      </c>
      <c r="E94" s="11" t="s">
        <v>81</v>
      </c>
      <c r="F94" s="11">
        <v>1</v>
      </c>
      <c r="G94" s="14" t="s">
        <v>82</v>
      </c>
      <c r="H94" s="12">
        <v>8.6805555555555594E-2</v>
      </c>
      <c r="I94" s="28">
        <v>1</v>
      </c>
      <c r="J94" s="49" t="s">
        <v>83</v>
      </c>
      <c r="K94" s="30"/>
    </row>
    <row r="95" spans="1:11">
      <c r="A95" s="11" t="s">
        <v>245</v>
      </c>
      <c r="B95" s="35">
        <v>133930123500</v>
      </c>
      <c r="C95" s="14" t="s">
        <v>79</v>
      </c>
      <c r="D95" s="35">
        <v>300</v>
      </c>
      <c r="E95" s="11" t="s">
        <v>81</v>
      </c>
      <c r="F95" s="11">
        <v>1</v>
      </c>
      <c r="G95" s="14" t="s">
        <v>82</v>
      </c>
      <c r="H95" s="12">
        <v>8.7500000000000105E-2</v>
      </c>
      <c r="I95" s="28">
        <v>1</v>
      </c>
      <c r="J95" s="49" t="s">
        <v>83</v>
      </c>
      <c r="K95" s="30"/>
    </row>
    <row r="96" spans="1:11">
      <c r="A96" s="11" t="s">
        <v>245</v>
      </c>
      <c r="B96" s="35">
        <v>133930123500</v>
      </c>
      <c r="C96" s="14" t="s">
        <v>79</v>
      </c>
      <c r="D96" s="35">
        <v>600</v>
      </c>
      <c r="E96" s="11" t="s">
        <v>81</v>
      </c>
      <c r="F96" s="11">
        <v>1</v>
      </c>
      <c r="G96" s="14" t="s">
        <v>82</v>
      </c>
      <c r="H96" s="12">
        <v>8.8194444444444506E-2</v>
      </c>
      <c r="I96" s="28">
        <v>1</v>
      </c>
      <c r="J96" s="49" t="s">
        <v>83</v>
      </c>
      <c r="K96" s="30"/>
    </row>
    <row r="97" spans="1:11">
      <c r="A97" s="11" t="s">
        <v>245</v>
      </c>
      <c r="B97" s="35">
        <v>133930123500</v>
      </c>
      <c r="C97" s="14" t="s">
        <v>79</v>
      </c>
      <c r="D97" s="35">
        <v>900</v>
      </c>
      <c r="E97" s="11" t="s">
        <v>81</v>
      </c>
      <c r="F97" s="11">
        <v>1</v>
      </c>
      <c r="G97" s="14" t="s">
        <v>82</v>
      </c>
      <c r="H97" s="12">
        <v>8.8888888888889003E-2</v>
      </c>
      <c r="I97" s="28">
        <v>1</v>
      </c>
      <c r="J97" s="49" t="s">
        <v>83</v>
      </c>
      <c r="K97" s="30"/>
    </row>
    <row r="98" spans="1:11">
      <c r="A98" s="11" t="s">
        <v>245</v>
      </c>
      <c r="B98" s="35">
        <v>133930123500</v>
      </c>
      <c r="C98" s="14" t="s">
        <v>79</v>
      </c>
      <c r="D98" s="35">
        <v>300</v>
      </c>
      <c r="E98" s="11" t="s">
        <v>81</v>
      </c>
      <c r="F98" s="11">
        <v>1</v>
      </c>
      <c r="G98" s="14" t="s">
        <v>82</v>
      </c>
      <c r="H98" s="12">
        <v>8.9583333333333404E-2</v>
      </c>
      <c r="I98" s="28">
        <v>1</v>
      </c>
      <c r="J98" s="49" t="s">
        <v>83</v>
      </c>
      <c r="K98" s="30"/>
    </row>
    <row r="99" spans="1:11">
      <c r="A99" s="11" t="s">
        <v>245</v>
      </c>
      <c r="B99" s="35">
        <v>133930123500</v>
      </c>
      <c r="C99" s="14" t="s">
        <v>79</v>
      </c>
      <c r="D99" s="35">
        <v>300</v>
      </c>
      <c r="E99" s="11" t="s">
        <v>81</v>
      </c>
      <c r="F99" s="11">
        <v>1</v>
      </c>
      <c r="G99" s="14" t="s">
        <v>82</v>
      </c>
      <c r="H99" s="12">
        <v>9.0277777777777901E-2</v>
      </c>
      <c r="I99" s="28">
        <v>1</v>
      </c>
      <c r="J99" s="49" t="s">
        <v>83</v>
      </c>
      <c r="K99" s="30"/>
    </row>
    <row r="100" spans="1:11">
      <c r="A100" s="11" t="s">
        <v>245</v>
      </c>
      <c r="B100" s="35">
        <v>133930123500</v>
      </c>
      <c r="C100" s="14" t="s">
        <v>79</v>
      </c>
      <c r="D100" s="35">
        <v>300</v>
      </c>
      <c r="E100" s="11" t="s">
        <v>81</v>
      </c>
      <c r="F100" s="11">
        <v>1</v>
      </c>
      <c r="G100" s="14" t="s">
        <v>82</v>
      </c>
      <c r="H100" s="12">
        <v>9.0972222222222301E-2</v>
      </c>
      <c r="I100" s="28">
        <v>1</v>
      </c>
      <c r="J100" s="49" t="s">
        <v>83</v>
      </c>
      <c r="K100" s="30"/>
    </row>
    <row r="101" spans="1:11">
      <c r="A101" s="11" t="s">
        <v>245</v>
      </c>
      <c r="B101" s="35">
        <v>133930123500</v>
      </c>
      <c r="C101" s="14" t="s">
        <v>79</v>
      </c>
      <c r="D101" s="35">
        <v>300</v>
      </c>
      <c r="E101" s="11" t="s">
        <v>81</v>
      </c>
      <c r="F101" s="11">
        <v>1</v>
      </c>
      <c r="G101" s="14" t="s">
        <v>82</v>
      </c>
      <c r="H101" s="12">
        <v>9.1666666666666799E-2</v>
      </c>
      <c r="I101" s="28">
        <v>1</v>
      </c>
      <c r="J101" s="49" t="s">
        <v>83</v>
      </c>
      <c r="K101" s="30"/>
    </row>
    <row r="102" spans="1:11">
      <c r="A102" s="11" t="s">
        <v>245</v>
      </c>
      <c r="B102" s="35">
        <v>133930123500</v>
      </c>
      <c r="C102" s="14" t="s">
        <v>79</v>
      </c>
      <c r="D102" s="35">
        <v>300</v>
      </c>
      <c r="E102" s="11" t="s">
        <v>81</v>
      </c>
      <c r="F102" s="11">
        <v>1</v>
      </c>
      <c r="G102" s="14" t="s">
        <v>82</v>
      </c>
      <c r="H102" s="12">
        <v>9.2361111111111296E-2</v>
      </c>
      <c r="I102" s="28">
        <v>1</v>
      </c>
      <c r="J102" s="49" t="s">
        <v>83</v>
      </c>
      <c r="K102" s="30"/>
    </row>
    <row r="103" spans="1:11">
      <c r="A103" s="11" t="s">
        <v>245</v>
      </c>
      <c r="B103" s="35">
        <v>133930123500</v>
      </c>
      <c r="C103" s="14" t="s">
        <v>79</v>
      </c>
      <c r="D103" s="35">
        <v>300</v>
      </c>
      <c r="E103" s="11" t="s">
        <v>81</v>
      </c>
      <c r="F103" s="11">
        <v>1</v>
      </c>
      <c r="G103" s="14" t="s">
        <v>82</v>
      </c>
      <c r="H103" s="12">
        <v>9.3055555555555697E-2</v>
      </c>
      <c r="I103" s="28">
        <v>1</v>
      </c>
      <c r="J103" s="49" t="s">
        <v>83</v>
      </c>
      <c r="K103" s="30"/>
    </row>
    <row r="104" spans="1:11">
      <c r="A104" s="11" t="s">
        <v>245</v>
      </c>
      <c r="B104" s="35">
        <v>133930123500</v>
      </c>
      <c r="C104" s="14" t="s">
        <v>79</v>
      </c>
      <c r="D104" s="35">
        <v>300</v>
      </c>
      <c r="E104" s="11" t="s">
        <v>81</v>
      </c>
      <c r="F104" s="11">
        <v>1</v>
      </c>
      <c r="G104" s="14" t="s">
        <v>82</v>
      </c>
      <c r="H104" s="12">
        <v>9.3750000000000097E-2</v>
      </c>
      <c r="I104" s="28">
        <v>1</v>
      </c>
      <c r="J104" s="49" t="s">
        <v>83</v>
      </c>
      <c r="K104" s="30"/>
    </row>
    <row r="105" spans="1:11">
      <c r="A105" s="11" t="s">
        <v>245</v>
      </c>
      <c r="B105" s="35">
        <v>133930123500</v>
      </c>
      <c r="C105" s="14" t="s">
        <v>79</v>
      </c>
      <c r="D105" s="35">
        <v>300</v>
      </c>
      <c r="E105" s="11" t="s">
        <v>81</v>
      </c>
      <c r="F105" s="11">
        <v>1</v>
      </c>
      <c r="G105" s="14" t="s">
        <v>82</v>
      </c>
      <c r="H105" s="12">
        <v>9.4444444444444595E-2</v>
      </c>
      <c r="I105" s="28">
        <v>1</v>
      </c>
      <c r="J105" s="49" t="s">
        <v>83</v>
      </c>
      <c r="K105" s="30"/>
    </row>
    <row r="106" spans="1:11">
      <c r="A106" s="11" t="s">
        <v>245</v>
      </c>
      <c r="B106" s="35">
        <v>133930123500</v>
      </c>
      <c r="C106" s="14" t="s">
        <v>79</v>
      </c>
      <c r="D106" s="35">
        <v>300</v>
      </c>
      <c r="E106" s="11" t="s">
        <v>81</v>
      </c>
      <c r="F106" s="11">
        <v>1</v>
      </c>
      <c r="G106" s="14" t="s">
        <v>82</v>
      </c>
      <c r="H106" s="12">
        <v>9.5138888888888995E-2</v>
      </c>
      <c r="I106" s="28">
        <v>1</v>
      </c>
      <c r="J106" s="49" t="s">
        <v>83</v>
      </c>
      <c r="K106" s="30"/>
    </row>
    <row r="107" spans="1:11">
      <c r="A107" s="11" t="s">
        <v>245</v>
      </c>
      <c r="B107" s="35">
        <v>133930123500</v>
      </c>
      <c r="C107" s="14" t="s">
        <v>79</v>
      </c>
      <c r="D107" s="35">
        <v>300</v>
      </c>
      <c r="E107" s="11" t="s">
        <v>81</v>
      </c>
      <c r="F107" s="11">
        <v>1</v>
      </c>
      <c r="G107" s="14" t="s">
        <v>82</v>
      </c>
      <c r="H107" s="12">
        <v>9.5833333333333506E-2</v>
      </c>
      <c r="I107" s="28">
        <v>1</v>
      </c>
      <c r="J107" s="49" t="s">
        <v>83</v>
      </c>
      <c r="K107" s="30"/>
    </row>
    <row r="108" spans="1:11">
      <c r="A108" s="11" t="s">
        <v>245</v>
      </c>
      <c r="B108" s="35">
        <v>133930123500</v>
      </c>
      <c r="C108" s="14" t="s">
        <v>79</v>
      </c>
      <c r="D108" s="35">
        <v>300</v>
      </c>
      <c r="E108" s="11" t="s">
        <v>81</v>
      </c>
      <c r="F108" s="11">
        <v>1</v>
      </c>
      <c r="G108" s="14" t="s">
        <v>82</v>
      </c>
      <c r="H108" s="12">
        <v>9.6527777777778004E-2</v>
      </c>
      <c r="I108" s="28">
        <v>1</v>
      </c>
      <c r="J108" s="49" t="s">
        <v>83</v>
      </c>
      <c r="K108" s="30"/>
    </row>
    <row r="109" spans="1:11">
      <c r="A109" s="11" t="s">
        <v>245</v>
      </c>
      <c r="B109" s="35">
        <v>133930123500</v>
      </c>
      <c r="C109" s="14" t="s">
        <v>79</v>
      </c>
      <c r="D109" s="35">
        <v>300</v>
      </c>
      <c r="E109" s="11" t="s">
        <v>81</v>
      </c>
      <c r="F109" s="11">
        <v>1</v>
      </c>
      <c r="G109" s="14" t="s">
        <v>82</v>
      </c>
      <c r="H109" s="12">
        <v>9.7222222222222404E-2</v>
      </c>
      <c r="I109" s="28">
        <v>1</v>
      </c>
      <c r="J109" s="49" t="s">
        <v>83</v>
      </c>
      <c r="K109" s="30"/>
    </row>
    <row r="110" spans="1:11">
      <c r="A110" s="11" t="s">
        <v>245</v>
      </c>
      <c r="B110" s="35">
        <v>133930123500</v>
      </c>
      <c r="C110" s="14" t="s">
        <v>79</v>
      </c>
      <c r="D110" s="35">
        <v>300</v>
      </c>
      <c r="E110" s="11" t="s">
        <v>81</v>
      </c>
      <c r="F110" s="11">
        <v>1</v>
      </c>
      <c r="G110" s="14" t="s">
        <v>82</v>
      </c>
      <c r="H110" s="12">
        <v>9.7916666666666902E-2</v>
      </c>
      <c r="I110" s="28">
        <v>1</v>
      </c>
      <c r="J110" s="49" t="s">
        <v>83</v>
      </c>
      <c r="K110" s="30"/>
    </row>
    <row r="111" spans="1:11">
      <c r="A111" s="11" t="s">
        <v>245</v>
      </c>
      <c r="B111" s="35">
        <v>133930123500</v>
      </c>
      <c r="C111" s="14" t="s">
        <v>79</v>
      </c>
      <c r="D111" s="35">
        <v>300</v>
      </c>
      <c r="E111" s="11" t="s">
        <v>81</v>
      </c>
      <c r="F111" s="11">
        <v>1</v>
      </c>
      <c r="G111" s="14" t="s">
        <v>82</v>
      </c>
      <c r="H111" s="12">
        <v>9.8611111111111302E-2</v>
      </c>
      <c r="I111" s="28">
        <v>1</v>
      </c>
      <c r="J111" s="49" t="s">
        <v>83</v>
      </c>
      <c r="K111" s="30"/>
    </row>
    <row r="112" spans="1:11">
      <c r="A112" s="11" t="s">
        <v>245</v>
      </c>
      <c r="B112" s="35">
        <v>133930123500</v>
      </c>
      <c r="C112" s="14" t="s">
        <v>79</v>
      </c>
      <c r="D112" s="35">
        <v>300</v>
      </c>
      <c r="E112" s="11" t="s">
        <v>81</v>
      </c>
      <c r="F112" s="11">
        <v>1</v>
      </c>
      <c r="G112" s="14" t="s">
        <v>82</v>
      </c>
      <c r="H112" s="12">
        <v>9.9305555555555799E-2</v>
      </c>
      <c r="I112" s="28">
        <v>1</v>
      </c>
      <c r="J112" s="49" t="s">
        <v>83</v>
      </c>
      <c r="K112" s="30"/>
    </row>
    <row r="113" spans="1:11">
      <c r="A113" s="11" t="s">
        <v>245</v>
      </c>
      <c r="B113" s="35">
        <v>133930123500</v>
      </c>
      <c r="C113" s="14" t="s">
        <v>79</v>
      </c>
      <c r="D113" s="35">
        <v>300</v>
      </c>
      <c r="E113" s="11" t="s">
        <v>81</v>
      </c>
      <c r="F113" s="11">
        <v>1</v>
      </c>
      <c r="G113" s="14" t="s">
        <v>82</v>
      </c>
      <c r="H113" s="12">
        <v>0.1</v>
      </c>
      <c r="I113" s="28">
        <v>1</v>
      </c>
      <c r="J113" s="49" t="s">
        <v>83</v>
      </c>
      <c r="K113" s="30"/>
    </row>
    <row r="114" spans="1:11">
      <c r="A114" s="11" t="s">
        <v>245</v>
      </c>
      <c r="B114" s="35">
        <v>133930123500</v>
      </c>
      <c r="C114" s="14" t="s">
        <v>79</v>
      </c>
      <c r="D114" s="35">
        <v>300</v>
      </c>
      <c r="E114" s="11" t="s">
        <v>81</v>
      </c>
      <c r="F114" s="11">
        <v>1</v>
      </c>
      <c r="G114" s="14" t="s">
        <v>82</v>
      </c>
      <c r="H114" s="12">
        <v>0.100694444444445</v>
      </c>
      <c r="I114" s="28">
        <v>1</v>
      </c>
      <c r="J114" s="49" t="s">
        <v>83</v>
      </c>
      <c r="K114" s="30"/>
    </row>
    <row r="115" spans="1:11">
      <c r="A115" s="11" t="s">
        <v>245</v>
      </c>
      <c r="B115" s="35">
        <v>133930123500</v>
      </c>
      <c r="C115" s="14" t="s">
        <v>79</v>
      </c>
      <c r="D115" s="35">
        <v>300</v>
      </c>
      <c r="E115" s="11" t="s">
        <v>81</v>
      </c>
      <c r="F115" s="11">
        <v>1</v>
      </c>
      <c r="G115" s="14" t="s">
        <v>82</v>
      </c>
      <c r="H115" s="12">
        <v>0.101388888888889</v>
      </c>
      <c r="I115" s="28">
        <v>1</v>
      </c>
      <c r="J115" s="49" t="s">
        <v>83</v>
      </c>
      <c r="K115" s="30"/>
    </row>
    <row r="116" spans="1:11">
      <c r="A116" s="11" t="s">
        <v>245</v>
      </c>
      <c r="B116" s="35">
        <v>133930123500</v>
      </c>
      <c r="C116" s="14" t="s">
        <v>79</v>
      </c>
      <c r="D116" s="35">
        <v>300</v>
      </c>
      <c r="E116" s="11" t="s">
        <v>81</v>
      </c>
      <c r="F116" s="11">
        <v>1</v>
      </c>
      <c r="G116" s="14" t="s">
        <v>82</v>
      </c>
      <c r="H116" s="12">
        <v>0.102083333333334</v>
      </c>
      <c r="I116" s="28">
        <v>1</v>
      </c>
      <c r="J116" s="49" t="s">
        <v>83</v>
      </c>
      <c r="K116" s="30"/>
    </row>
    <row r="117" spans="1:11">
      <c r="A117" s="11" t="s">
        <v>245</v>
      </c>
      <c r="B117" s="35">
        <v>133930123500</v>
      </c>
      <c r="C117" s="14" t="s">
        <v>79</v>
      </c>
      <c r="D117" s="35">
        <v>300</v>
      </c>
      <c r="E117" s="11" t="s">
        <v>81</v>
      </c>
      <c r="F117" s="11">
        <v>1</v>
      </c>
      <c r="G117" s="14" t="s">
        <v>82</v>
      </c>
      <c r="H117" s="12">
        <v>0.102777777777778</v>
      </c>
      <c r="I117" s="28">
        <v>1</v>
      </c>
      <c r="J117" s="49" t="s">
        <v>83</v>
      </c>
      <c r="K117" s="30"/>
    </row>
    <row r="118" spans="1:11">
      <c r="A118" s="11" t="s">
        <v>245</v>
      </c>
      <c r="B118" s="35">
        <v>133930123500</v>
      </c>
      <c r="C118" s="14" t="s">
        <v>79</v>
      </c>
      <c r="D118" s="35">
        <v>300</v>
      </c>
      <c r="E118" s="11" t="s">
        <v>81</v>
      </c>
      <c r="F118" s="11">
        <v>1</v>
      </c>
      <c r="G118" s="14" t="s">
        <v>82</v>
      </c>
      <c r="H118" s="12">
        <v>0.10347222222222301</v>
      </c>
      <c r="I118" s="28">
        <v>1</v>
      </c>
      <c r="J118" s="49" t="s">
        <v>83</v>
      </c>
      <c r="K118" s="30"/>
    </row>
    <row r="119" spans="1:11">
      <c r="A119" s="11" t="s">
        <v>245</v>
      </c>
      <c r="B119" s="35">
        <v>133930123500</v>
      </c>
      <c r="C119" s="14" t="s">
        <v>79</v>
      </c>
      <c r="D119" s="35">
        <v>300</v>
      </c>
      <c r="E119" s="11" t="s">
        <v>81</v>
      </c>
      <c r="F119" s="11">
        <v>1</v>
      </c>
      <c r="G119" s="14" t="s">
        <v>82</v>
      </c>
      <c r="H119" s="12">
        <v>0.104166666666667</v>
      </c>
      <c r="I119" s="28">
        <v>1</v>
      </c>
      <c r="J119" s="49" t="s">
        <v>83</v>
      </c>
      <c r="K119" s="30"/>
    </row>
    <row r="120" spans="1:11">
      <c r="A120" s="11" t="s">
        <v>245</v>
      </c>
      <c r="B120" s="35">
        <v>133930123500</v>
      </c>
      <c r="C120" s="14" t="s">
        <v>79</v>
      </c>
      <c r="D120" s="35">
        <v>300</v>
      </c>
      <c r="E120" s="11" t="s">
        <v>81</v>
      </c>
      <c r="F120" s="11">
        <v>1</v>
      </c>
      <c r="G120" s="14" t="s">
        <v>82</v>
      </c>
      <c r="H120" s="12">
        <v>0.104861111111111</v>
      </c>
      <c r="I120" s="28">
        <v>1</v>
      </c>
      <c r="J120" s="49" t="s">
        <v>83</v>
      </c>
      <c r="K120" s="30"/>
    </row>
    <row r="121" spans="1:11">
      <c r="A121" s="11" t="s">
        <v>245</v>
      </c>
      <c r="B121" s="35">
        <v>133930123500</v>
      </c>
      <c r="C121" s="14" t="s">
        <v>79</v>
      </c>
      <c r="D121" s="35">
        <v>300</v>
      </c>
      <c r="E121" s="11" t="s">
        <v>81</v>
      </c>
      <c r="F121" s="11">
        <v>1</v>
      </c>
      <c r="G121" s="14" t="s">
        <v>82</v>
      </c>
      <c r="H121" s="12">
        <v>0.105555555555556</v>
      </c>
      <c r="I121" s="28">
        <v>1</v>
      </c>
      <c r="J121" s="49" t="s">
        <v>83</v>
      </c>
      <c r="K121" s="30"/>
    </row>
    <row r="122" spans="1:11">
      <c r="A122" s="11" t="s">
        <v>245</v>
      </c>
      <c r="B122" s="35">
        <v>133930123500</v>
      </c>
      <c r="C122" s="14" t="s">
        <v>79</v>
      </c>
      <c r="D122" s="35">
        <v>300</v>
      </c>
      <c r="E122" s="11" t="s">
        <v>81</v>
      </c>
      <c r="F122" s="11">
        <v>1</v>
      </c>
      <c r="G122" s="14" t="s">
        <v>82</v>
      </c>
      <c r="H122" s="12">
        <v>0.10625</v>
      </c>
      <c r="I122" s="28">
        <v>1</v>
      </c>
      <c r="J122" s="49" t="s">
        <v>83</v>
      </c>
      <c r="K122" s="30"/>
    </row>
    <row r="123" spans="1:11">
      <c r="A123" s="11" t="s">
        <v>245</v>
      </c>
      <c r="B123" s="35">
        <v>133930123500</v>
      </c>
      <c r="C123" s="14" t="s">
        <v>79</v>
      </c>
      <c r="D123" s="35">
        <v>300</v>
      </c>
      <c r="E123" s="11" t="s">
        <v>81</v>
      </c>
      <c r="F123" s="11">
        <v>1</v>
      </c>
      <c r="G123" s="14" t="s">
        <v>82</v>
      </c>
      <c r="H123" s="12">
        <v>0.10694444444444499</v>
      </c>
      <c r="I123" s="28">
        <v>1</v>
      </c>
      <c r="J123" s="49" t="s">
        <v>83</v>
      </c>
      <c r="K123" s="30"/>
    </row>
    <row r="124" spans="1:11">
      <c r="A124" s="11" t="s">
        <v>245</v>
      </c>
      <c r="B124" s="35">
        <v>133930123500</v>
      </c>
      <c r="C124" s="14" t="s">
        <v>79</v>
      </c>
      <c r="D124" s="35">
        <v>300</v>
      </c>
      <c r="E124" s="11" t="s">
        <v>81</v>
      </c>
      <c r="F124" s="11">
        <v>1</v>
      </c>
      <c r="G124" s="14" t="s">
        <v>82</v>
      </c>
      <c r="H124" s="12">
        <v>0.10763888888888901</v>
      </c>
      <c r="I124" s="28">
        <v>1</v>
      </c>
      <c r="J124" s="49" t="s">
        <v>83</v>
      </c>
      <c r="K124" s="30"/>
    </row>
    <row r="125" spans="1:11">
      <c r="A125" s="11" t="s">
        <v>245</v>
      </c>
      <c r="B125" s="35">
        <v>133930123500</v>
      </c>
      <c r="C125" s="14" t="s">
        <v>79</v>
      </c>
      <c r="D125" s="35">
        <v>300</v>
      </c>
      <c r="E125" s="11" t="s">
        <v>81</v>
      </c>
      <c r="F125" s="11">
        <v>1</v>
      </c>
      <c r="G125" s="14" t="s">
        <v>82</v>
      </c>
      <c r="H125" s="12">
        <v>0.108333333333334</v>
      </c>
      <c r="I125" s="28">
        <v>1</v>
      </c>
      <c r="J125" s="49" t="s">
        <v>83</v>
      </c>
      <c r="K125" s="30"/>
    </row>
    <row r="126" spans="1:11">
      <c r="A126" s="11" t="s">
        <v>245</v>
      </c>
      <c r="B126" s="35">
        <v>133930123500</v>
      </c>
      <c r="C126" s="14" t="s">
        <v>79</v>
      </c>
      <c r="D126" s="35">
        <v>300</v>
      </c>
      <c r="E126" s="11" t="s">
        <v>81</v>
      </c>
      <c r="F126" s="11">
        <v>1</v>
      </c>
      <c r="G126" s="14" t="s">
        <v>82</v>
      </c>
      <c r="H126" s="12">
        <v>0.109027777777778</v>
      </c>
      <c r="I126" s="28">
        <v>1</v>
      </c>
      <c r="J126" s="49" t="s">
        <v>83</v>
      </c>
      <c r="K126" s="30"/>
    </row>
    <row r="127" spans="1:11">
      <c r="A127" s="11" t="s">
        <v>245</v>
      </c>
      <c r="B127" s="35">
        <v>133930123500</v>
      </c>
      <c r="C127" s="14" t="s">
        <v>79</v>
      </c>
      <c r="D127" s="35">
        <v>300</v>
      </c>
      <c r="E127" s="11" t="s">
        <v>81</v>
      </c>
      <c r="F127" s="11">
        <v>1</v>
      </c>
      <c r="G127" s="14" t="s">
        <v>82</v>
      </c>
      <c r="H127" s="12">
        <v>0.109722222222223</v>
      </c>
      <c r="I127" s="28">
        <v>1</v>
      </c>
      <c r="J127" s="49" t="s">
        <v>83</v>
      </c>
      <c r="K127" s="30"/>
    </row>
    <row r="128" spans="1:11">
      <c r="A128" s="11" t="s">
        <v>245</v>
      </c>
      <c r="B128" s="35">
        <v>133930123500</v>
      </c>
      <c r="C128" s="14" t="s">
        <v>79</v>
      </c>
      <c r="D128" s="35">
        <v>300</v>
      </c>
      <c r="E128" s="11" t="s">
        <v>81</v>
      </c>
      <c r="F128" s="11">
        <v>1</v>
      </c>
      <c r="G128" s="14" t="s">
        <v>82</v>
      </c>
      <c r="H128" s="12">
        <v>0.110416666666667</v>
      </c>
      <c r="I128" s="28">
        <v>1</v>
      </c>
      <c r="J128" s="49" t="s">
        <v>83</v>
      </c>
      <c r="K128" s="30"/>
    </row>
    <row r="129" spans="1:11">
      <c r="A129" s="11" t="s">
        <v>245</v>
      </c>
      <c r="B129" s="35">
        <v>133930123500</v>
      </c>
      <c r="C129" s="14" t="s">
        <v>79</v>
      </c>
      <c r="D129" s="35">
        <v>300</v>
      </c>
      <c r="E129" s="11" t="s">
        <v>81</v>
      </c>
      <c r="F129" s="11">
        <v>1</v>
      </c>
      <c r="G129" s="14" t="s">
        <v>82</v>
      </c>
      <c r="H129" s="12">
        <v>0.11111111111111199</v>
      </c>
      <c r="I129" s="28">
        <v>1</v>
      </c>
      <c r="J129" s="49" t="s">
        <v>83</v>
      </c>
      <c r="K129" s="30"/>
    </row>
    <row r="130" spans="1:11">
      <c r="A130" s="11" t="s">
        <v>245</v>
      </c>
      <c r="B130" s="35">
        <v>133930123500</v>
      </c>
      <c r="C130" s="14" t="s">
        <v>79</v>
      </c>
      <c r="D130" s="35">
        <v>600</v>
      </c>
      <c r="E130" s="11" t="s">
        <v>81</v>
      </c>
      <c r="F130" s="11">
        <v>1</v>
      </c>
      <c r="G130" s="14" t="s">
        <v>82</v>
      </c>
      <c r="H130" s="12">
        <v>0.111805555555556</v>
      </c>
      <c r="I130" s="28">
        <v>1</v>
      </c>
      <c r="J130" s="49" t="s">
        <v>83</v>
      </c>
      <c r="K130" s="30"/>
    </row>
    <row r="131" spans="1:11">
      <c r="A131" s="11" t="s">
        <v>245</v>
      </c>
      <c r="B131" s="35">
        <v>133930123500</v>
      </c>
      <c r="C131" s="14" t="s">
        <v>79</v>
      </c>
      <c r="D131" s="35">
        <v>600</v>
      </c>
      <c r="E131" s="11" t="s">
        <v>81</v>
      </c>
      <c r="F131" s="11">
        <v>1</v>
      </c>
      <c r="G131" s="14" t="s">
        <v>82</v>
      </c>
      <c r="H131" s="12">
        <v>0.1125</v>
      </c>
      <c r="I131" s="28">
        <v>1</v>
      </c>
      <c r="J131" s="49" t="s">
        <v>83</v>
      </c>
      <c r="K131" s="30"/>
    </row>
    <row r="132" spans="1:11">
      <c r="A132" s="11" t="s">
        <v>245</v>
      </c>
      <c r="B132" s="35">
        <v>133930123500</v>
      </c>
      <c r="C132" s="14" t="s">
        <v>79</v>
      </c>
      <c r="D132" s="35">
        <v>600</v>
      </c>
      <c r="E132" s="11" t="s">
        <v>81</v>
      </c>
      <c r="F132" s="11">
        <v>1</v>
      </c>
      <c r="G132" s="14" t="s">
        <v>82</v>
      </c>
      <c r="H132" s="12">
        <v>0.113194444444445</v>
      </c>
      <c r="I132" s="28">
        <v>1</v>
      </c>
      <c r="J132" s="49" t="s">
        <v>83</v>
      </c>
      <c r="K132" s="30"/>
    </row>
    <row r="133" spans="1:11">
      <c r="A133" s="11" t="s">
        <v>245</v>
      </c>
      <c r="B133" s="35">
        <v>133930123500</v>
      </c>
      <c r="C133" s="14" t="s">
        <v>79</v>
      </c>
      <c r="D133" s="35">
        <v>600</v>
      </c>
      <c r="E133" s="11" t="s">
        <v>81</v>
      </c>
      <c r="F133" s="11">
        <v>1</v>
      </c>
      <c r="G133" s="14" t="s">
        <v>82</v>
      </c>
      <c r="H133" s="12">
        <v>0.113888888888889</v>
      </c>
      <c r="I133" s="28">
        <v>1</v>
      </c>
      <c r="J133" s="49" t="s">
        <v>83</v>
      </c>
      <c r="K133" s="30"/>
    </row>
    <row r="134" spans="1:11">
      <c r="A134" s="11" t="s">
        <v>245</v>
      </c>
      <c r="B134" s="35">
        <v>133930123500</v>
      </c>
      <c r="C134" s="14" t="s">
        <v>79</v>
      </c>
      <c r="D134" s="35">
        <v>600</v>
      </c>
      <c r="E134" s="11" t="s">
        <v>81</v>
      </c>
      <c r="F134" s="11">
        <v>1</v>
      </c>
      <c r="G134" s="14" t="s">
        <v>82</v>
      </c>
      <c r="H134" s="12">
        <v>0.11458333333333399</v>
      </c>
      <c r="I134" s="28">
        <v>1</v>
      </c>
      <c r="J134" s="49" t="s">
        <v>83</v>
      </c>
      <c r="K134" s="30"/>
    </row>
    <row r="135" spans="1:11">
      <c r="A135" s="11" t="s">
        <v>245</v>
      </c>
      <c r="B135" s="35">
        <v>133930123500</v>
      </c>
      <c r="C135" s="14" t="s">
        <v>79</v>
      </c>
      <c r="D135" s="35">
        <v>600</v>
      </c>
      <c r="E135" s="11" t="s">
        <v>81</v>
      </c>
      <c r="F135" s="11">
        <v>1</v>
      </c>
      <c r="G135" s="14" t="s">
        <v>82</v>
      </c>
      <c r="H135" s="12">
        <v>0.11527777777777801</v>
      </c>
      <c r="I135" s="28">
        <v>1</v>
      </c>
      <c r="J135" s="49" t="s">
        <v>83</v>
      </c>
      <c r="K135" s="30"/>
    </row>
    <row r="136" spans="1:11">
      <c r="A136" s="11" t="s">
        <v>245</v>
      </c>
      <c r="B136" s="35">
        <v>133930123500</v>
      </c>
      <c r="C136" s="14" t="s">
        <v>79</v>
      </c>
      <c r="D136" s="35">
        <v>600</v>
      </c>
      <c r="E136" s="11" t="s">
        <v>81</v>
      </c>
      <c r="F136" s="11">
        <v>1</v>
      </c>
      <c r="G136" s="14" t="s">
        <v>82</v>
      </c>
      <c r="H136" s="12">
        <v>0.115972222222223</v>
      </c>
      <c r="I136" s="28">
        <v>1</v>
      </c>
      <c r="J136" s="49" t="s">
        <v>83</v>
      </c>
      <c r="K136" s="30"/>
    </row>
    <row r="137" spans="1:11">
      <c r="A137" s="11" t="s">
        <v>245</v>
      </c>
      <c r="B137" s="35">
        <v>133930123500</v>
      </c>
      <c r="C137" s="14" t="s">
        <v>79</v>
      </c>
      <c r="D137" s="35">
        <v>600</v>
      </c>
      <c r="E137" s="11" t="s">
        <v>81</v>
      </c>
      <c r="F137" s="11">
        <v>1</v>
      </c>
      <c r="G137" s="14" t="s">
        <v>82</v>
      </c>
      <c r="H137" s="12">
        <v>0.116666666666667</v>
      </c>
      <c r="I137" s="28">
        <v>1</v>
      </c>
      <c r="J137" s="49" t="s">
        <v>83</v>
      </c>
      <c r="K137" s="30"/>
    </row>
    <row r="138" spans="1:11">
      <c r="A138" s="11" t="s">
        <v>245</v>
      </c>
      <c r="B138" s="35">
        <v>133930123500</v>
      </c>
      <c r="C138" s="14" t="s">
        <v>79</v>
      </c>
      <c r="D138" s="35">
        <v>600</v>
      </c>
      <c r="E138" s="11" t="s">
        <v>81</v>
      </c>
      <c r="F138" s="11">
        <v>1</v>
      </c>
      <c r="G138" s="14" t="s">
        <v>82</v>
      </c>
      <c r="H138" s="12">
        <v>0.117361111111112</v>
      </c>
      <c r="I138" s="28">
        <v>1</v>
      </c>
      <c r="J138" s="49" t="s">
        <v>83</v>
      </c>
      <c r="K138" s="30"/>
    </row>
    <row r="139" spans="1:11">
      <c r="A139" s="11" t="s">
        <v>245</v>
      </c>
      <c r="B139" s="35">
        <v>133930123500</v>
      </c>
      <c r="C139" s="14" t="s">
        <v>79</v>
      </c>
      <c r="D139" s="35">
        <v>600</v>
      </c>
      <c r="E139" s="11" t="s">
        <v>81</v>
      </c>
      <c r="F139" s="11">
        <v>1</v>
      </c>
      <c r="G139" s="14" t="s">
        <v>82</v>
      </c>
      <c r="H139" s="12">
        <v>0.118055555555556</v>
      </c>
      <c r="I139" s="28">
        <v>1</v>
      </c>
      <c r="J139" s="49" t="s">
        <v>83</v>
      </c>
      <c r="K139" s="30"/>
    </row>
    <row r="140" spans="1:11">
      <c r="A140" s="11" t="s">
        <v>245</v>
      </c>
      <c r="B140" s="35">
        <v>133930123500</v>
      </c>
      <c r="C140" s="14" t="s">
        <v>79</v>
      </c>
      <c r="D140" s="35">
        <v>600</v>
      </c>
      <c r="E140" s="11" t="s">
        <v>81</v>
      </c>
      <c r="F140" s="11">
        <v>1</v>
      </c>
      <c r="G140" s="14" t="s">
        <v>82</v>
      </c>
      <c r="H140" s="12">
        <v>0.11875000000000099</v>
      </c>
      <c r="I140" s="28">
        <v>1</v>
      </c>
      <c r="J140" s="49" t="s">
        <v>83</v>
      </c>
      <c r="K140" s="30"/>
    </row>
    <row r="141" spans="1:11">
      <c r="A141" s="11" t="s">
        <v>245</v>
      </c>
      <c r="B141" s="35">
        <v>133930123500</v>
      </c>
      <c r="C141" s="14" t="s">
        <v>79</v>
      </c>
      <c r="D141" s="35">
        <v>600</v>
      </c>
      <c r="E141" s="11" t="s">
        <v>81</v>
      </c>
      <c r="F141" s="11">
        <v>1</v>
      </c>
      <c r="G141" s="14" t="s">
        <v>82</v>
      </c>
      <c r="H141" s="12">
        <v>0.11944444444444501</v>
      </c>
      <c r="I141" s="28">
        <v>1</v>
      </c>
      <c r="J141" s="49" t="s">
        <v>83</v>
      </c>
      <c r="K141" s="30"/>
    </row>
    <row r="142" spans="1:11">
      <c r="A142" s="11" t="s">
        <v>245</v>
      </c>
      <c r="B142" s="35">
        <v>133930123500</v>
      </c>
      <c r="C142" s="14" t="s">
        <v>79</v>
      </c>
      <c r="D142" s="35">
        <v>600</v>
      </c>
      <c r="E142" s="11" t="s">
        <v>81</v>
      </c>
      <c r="F142" s="11">
        <v>1</v>
      </c>
      <c r="G142" s="14" t="s">
        <v>82</v>
      </c>
      <c r="H142" s="12">
        <v>0.12013888888889</v>
      </c>
      <c r="I142" s="28">
        <v>1</v>
      </c>
      <c r="J142" s="49" t="s">
        <v>83</v>
      </c>
      <c r="K142" s="30"/>
    </row>
    <row r="143" spans="1:11">
      <c r="A143" s="11" t="s">
        <v>245</v>
      </c>
      <c r="B143" s="35">
        <v>133930123500</v>
      </c>
      <c r="C143" s="14" t="s">
        <v>79</v>
      </c>
      <c r="D143" s="35">
        <v>600</v>
      </c>
      <c r="E143" s="11" t="s">
        <v>81</v>
      </c>
      <c r="F143" s="11">
        <v>1</v>
      </c>
      <c r="G143" s="14" t="s">
        <v>82</v>
      </c>
      <c r="H143" s="12">
        <v>0.120833333333334</v>
      </c>
      <c r="I143" s="28">
        <v>1</v>
      </c>
      <c r="J143" s="49" t="s">
        <v>83</v>
      </c>
      <c r="K143" s="30"/>
    </row>
    <row r="144" spans="1:11">
      <c r="A144" s="11" t="s">
        <v>245</v>
      </c>
      <c r="B144" s="35">
        <v>133930123500</v>
      </c>
      <c r="C144" s="14" t="s">
        <v>79</v>
      </c>
      <c r="D144" s="35">
        <v>600</v>
      </c>
      <c r="E144" s="11" t="s">
        <v>81</v>
      </c>
      <c r="F144" s="11">
        <v>1</v>
      </c>
      <c r="G144" s="14" t="s">
        <v>82</v>
      </c>
      <c r="H144" s="12">
        <v>0.121527777777778</v>
      </c>
      <c r="I144" s="28">
        <v>1</v>
      </c>
      <c r="J144" s="49" t="s">
        <v>83</v>
      </c>
      <c r="K144" s="30"/>
    </row>
    <row r="145" spans="1:11">
      <c r="A145" s="11" t="s">
        <v>245</v>
      </c>
      <c r="B145" s="35">
        <v>133930123500</v>
      </c>
      <c r="C145" s="14" t="s">
        <v>79</v>
      </c>
      <c r="D145" s="35">
        <v>600</v>
      </c>
      <c r="E145" s="11" t="s">
        <v>81</v>
      </c>
      <c r="F145" s="11">
        <v>1</v>
      </c>
      <c r="G145" s="14" t="s">
        <v>82</v>
      </c>
      <c r="H145" s="12">
        <v>0.122222222222223</v>
      </c>
      <c r="I145" s="28">
        <v>1</v>
      </c>
      <c r="J145" s="49" t="s">
        <v>83</v>
      </c>
      <c r="K145" s="30"/>
    </row>
    <row r="146" spans="1:11">
      <c r="A146" s="11" t="s">
        <v>245</v>
      </c>
      <c r="B146" s="35">
        <v>133930123500</v>
      </c>
      <c r="C146" s="14" t="s">
        <v>79</v>
      </c>
      <c r="D146" s="35">
        <v>600</v>
      </c>
      <c r="E146" s="11" t="s">
        <v>81</v>
      </c>
      <c r="F146" s="11">
        <v>1</v>
      </c>
      <c r="G146" s="14" t="s">
        <v>82</v>
      </c>
      <c r="H146" s="12">
        <v>0.12291666666666699</v>
      </c>
      <c r="I146" s="28">
        <v>1</v>
      </c>
      <c r="J146" s="49" t="s">
        <v>83</v>
      </c>
      <c r="K146" s="30"/>
    </row>
    <row r="147" spans="1:11">
      <c r="A147" s="11" t="s">
        <v>245</v>
      </c>
      <c r="B147" s="35">
        <v>133930123500</v>
      </c>
      <c r="C147" s="14" t="s">
        <v>79</v>
      </c>
      <c r="D147" s="35">
        <v>600</v>
      </c>
      <c r="E147" s="11" t="s">
        <v>81</v>
      </c>
      <c r="F147" s="11">
        <v>1</v>
      </c>
      <c r="G147" s="14" t="s">
        <v>82</v>
      </c>
      <c r="H147" s="12">
        <v>0.123611111111112</v>
      </c>
      <c r="I147" s="28">
        <v>1</v>
      </c>
      <c r="J147" s="49" t="s">
        <v>83</v>
      </c>
      <c r="K147" s="30"/>
    </row>
    <row r="148" spans="1:11">
      <c r="A148" s="11" t="s">
        <v>245</v>
      </c>
      <c r="B148" s="35">
        <v>133930123500</v>
      </c>
      <c r="C148" s="14" t="s">
        <v>79</v>
      </c>
      <c r="D148" s="35">
        <v>600</v>
      </c>
      <c r="E148" s="11" t="s">
        <v>81</v>
      </c>
      <c r="F148" s="11">
        <v>1</v>
      </c>
      <c r="G148" s="14" t="s">
        <v>82</v>
      </c>
      <c r="H148" s="12">
        <v>0.124305555555556</v>
      </c>
      <c r="I148" s="28">
        <v>1</v>
      </c>
      <c r="J148" s="49" t="s">
        <v>83</v>
      </c>
      <c r="K148" s="30"/>
    </row>
    <row r="149" spans="1:11">
      <c r="A149" s="11" t="s">
        <v>245</v>
      </c>
      <c r="B149" s="35">
        <v>133930123500</v>
      </c>
      <c r="C149" s="14" t="s">
        <v>79</v>
      </c>
      <c r="D149" s="35">
        <v>600</v>
      </c>
      <c r="E149" s="11" t="s">
        <v>81</v>
      </c>
      <c r="F149" s="11">
        <v>1</v>
      </c>
      <c r="G149" s="14" t="s">
        <v>82</v>
      </c>
      <c r="H149" s="12">
        <v>0.125000000000001</v>
      </c>
      <c r="I149" s="28">
        <v>1</v>
      </c>
      <c r="J149" s="49" t="s">
        <v>83</v>
      </c>
      <c r="K149" s="30"/>
    </row>
    <row r="150" spans="1:11">
      <c r="A150" s="11" t="s">
        <v>245</v>
      </c>
      <c r="B150" s="35">
        <v>133930123500</v>
      </c>
      <c r="C150" s="14" t="s">
        <v>79</v>
      </c>
      <c r="D150" s="35">
        <v>600</v>
      </c>
      <c r="E150" s="11" t="s">
        <v>81</v>
      </c>
      <c r="F150" s="11">
        <v>1</v>
      </c>
      <c r="G150" s="14" t="s">
        <v>82</v>
      </c>
      <c r="H150" s="12">
        <v>0.125694444444445</v>
      </c>
      <c r="I150" s="28">
        <v>1</v>
      </c>
      <c r="J150" s="49" t="s">
        <v>83</v>
      </c>
      <c r="K150" s="30"/>
    </row>
    <row r="151" spans="1:11" ht="13.5" customHeight="1">
      <c r="A151" s="11" t="s">
        <v>245</v>
      </c>
      <c r="B151" s="35">
        <v>133930123500</v>
      </c>
      <c r="C151" s="14" t="s">
        <v>79</v>
      </c>
      <c r="D151" s="35">
        <v>600</v>
      </c>
      <c r="E151" s="11" t="s">
        <v>81</v>
      </c>
      <c r="F151" s="11">
        <v>1</v>
      </c>
      <c r="G151" s="14" t="s">
        <v>82</v>
      </c>
      <c r="H151" s="12">
        <v>0.12638888888888999</v>
      </c>
      <c r="I151" s="28">
        <v>1</v>
      </c>
      <c r="J151" s="49" t="s">
        <v>83</v>
      </c>
      <c r="K151" s="30"/>
    </row>
    <row r="152" spans="1:11" ht="13.5" customHeight="1">
      <c r="A152" s="11" t="s">
        <v>245</v>
      </c>
      <c r="B152" s="35">
        <v>133930123500</v>
      </c>
      <c r="C152" s="14" t="s">
        <v>79</v>
      </c>
      <c r="D152" s="35">
        <v>600</v>
      </c>
      <c r="E152" s="11" t="s">
        <v>81</v>
      </c>
      <c r="F152" s="11">
        <v>1</v>
      </c>
      <c r="G152" s="14" t="s">
        <v>82</v>
      </c>
      <c r="H152" s="12">
        <v>0.12708333333333399</v>
      </c>
      <c r="I152" s="28">
        <v>1</v>
      </c>
      <c r="J152" s="49" t="s">
        <v>83</v>
      </c>
      <c r="K152" s="30"/>
    </row>
    <row r="153" spans="1:11" ht="13.5" customHeight="1">
      <c r="A153" s="11" t="s">
        <v>245</v>
      </c>
      <c r="B153" s="35">
        <v>133930123500</v>
      </c>
      <c r="C153" s="14" t="s">
        <v>79</v>
      </c>
      <c r="D153" s="35">
        <v>600</v>
      </c>
      <c r="E153" s="11" t="s">
        <v>81</v>
      </c>
      <c r="F153" s="11">
        <v>1</v>
      </c>
      <c r="G153" s="14" t="s">
        <v>82</v>
      </c>
      <c r="H153" s="12">
        <v>0.12777777777777899</v>
      </c>
      <c r="I153" s="28">
        <v>1</v>
      </c>
      <c r="J153" s="49" t="s">
        <v>83</v>
      </c>
      <c r="K153" s="30"/>
    </row>
    <row r="154" spans="1:11" ht="13.5" customHeight="1">
      <c r="A154" s="11" t="s">
        <v>245</v>
      </c>
      <c r="B154" s="35">
        <v>133930123500</v>
      </c>
      <c r="C154" s="14" t="s">
        <v>79</v>
      </c>
      <c r="D154" s="35">
        <v>600</v>
      </c>
      <c r="E154" s="11" t="s">
        <v>81</v>
      </c>
      <c r="F154" s="11">
        <v>1</v>
      </c>
      <c r="G154" s="14" t="s">
        <v>82</v>
      </c>
      <c r="H154" s="12">
        <v>0.12847222222222299</v>
      </c>
      <c r="I154" s="28">
        <v>1</v>
      </c>
      <c r="J154" s="49" t="s">
        <v>83</v>
      </c>
      <c r="K154" s="30"/>
    </row>
    <row r="155" spans="1:11" ht="13.5" customHeight="1">
      <c r="A155" s="11" t="s">
        <v>245</v>
      </c>
      <c r="B155" s="35">
        <v>133930123500</v>
      </c>
      <c r="C155" s="14" t="s">
        <v>79</v>
      </c>
      <c r="D155" s="35">
        <v>600</v>
      </c>
      <c r="E155" s="11" t="s">
        <v>81</v>
      </c>
      <c r="F155" s="11">
        <v>1</v>
      </c>
      <c r="G155" s="14" t="s">
        <v>82</v>
      </c>
      <c r="H155" s="12">
        <v>0.12916666666666701</v>
      </c>
      <c r="I155" s="28">
        <v>1</v>
      </c>
      <c r="J155" s="49" t="s">
        <v>83</v>
      </c>
      <c r="K155" s="30"/>
    </row>
    <row r="156" spans="1:11" ht="13.5" customHeight="1">
      <c r="A156" s="11" t="s">
        <v>245</v>
      </c>
      <c r="B156" s="35">
        <v>133930123500</v>
      </c>
      <c r="C156" s="14" t="s">
        <v>79</v>
      </c>
      <c r="D156" s="35">
        <v>600</v>
      </c>
      <c r="E156" s="11" t="s">
        <v>81</v>
      </c>
      <c r="F156" s="11">
        <v>1</v>
      </c>
      <c r="G156" s="14" t="s">
        <v>82</v>
      </c>
      <c r="H156" s="12">
        <v>0.12986111111111201</v>
      </c>
      <c r="I156" s="28">
        <v>1</v>
      </c>
      <c r="J156" s="49" t="s">
        <v>83</v>
      </c>
      <c r="K156" s="30"/>
    </row>
    <row r="157" spans="1:11" ht="13.5" customHeight="1">
      <c r="A157" s="11" t="s">
        <v>245</v>
      </c>
      <c r="B157" s="35">
        <v>133930123500</v>
      </c>
      <c r="C157" s="14" t="s">
        <v>79</v>
      </c>
      <c r="D157" s="35">
        <v>600</v>
      </c>
      <c r="E157" s="11" t="s">
        <v>81</v>
      </c>
      <c r="F157" s="11">
        <v>1</v>
      </c>
      <c r="G157" s="14" t="s">
        <v>82</v>
      </c>
      <c r="H157" s="12">
        <v>0.13055555555555601</v>
      </c>
      <c r="I157" s="28">
        <v>1</v>
      </c>
      <c r="J157" s="49" t="s">
        <v>83</v>
      </c>
      <c r="K157" s="30"/>
    </row>
    <row r="158" spans="1:11" ht="13.5" customHeight="1">
      <c r="A158" s="11" t="s">
        <v>245</v>
      </c>
      <c r="B158" s="35">
        <v>133930123500</v>
      </c>
      <c r="C158" s="14" t="s">
        <v>79</v>
      </c>
      <c r="D158" s="35">
        <v>900</v>
      </c>
      <c r="E158" s="11" t="s">
        <v>81</v>
      </c>
      <c r="F158" s="11">
        <v>1</v>
      </c>
      <c r="G158" s="14" t="s">
        <v>82</v>
      </c>
      <c r="H158" s="12">
        <v>0.131250000000001</v>
      </c>
      <c r="I158" s="28">
        <v>1</v>
      </c>
      <c r="J158" s="49" t="s">
        <v>83</v>
      </c>
      <c r="K158" s="30"/>
    </row>
    <row r="159" spans="1:11" ht="13.5" customHeight="1">
      <c r="A159" s="11" t="s">
        <v>245</v>
      </c>
      <c r="B159" s="35">
        <v>133930123500</v>
      </c>
      <c r="C159" s="14" t="s">
        <v>79</v>
      </c>
      <c r="D159" s="35">
        <v>900</v>
      </c>
      <c r="E159" s="11" t="s">
        <v>81</v>
      </c>
      <c r="F159" s="11">
        <v>1</v>
      </c>
      <c r="G159" s="14" t="s">
        <v>82</v>
      </c>
      <c r="H159" s="12">
        <v>0.131944444444445</v>
      </c>
      <c r="I159" s="28">
        <v>1</v>
      </c>
      <c r="J159" s="49" t="s">
        <v>83</v>
      </c>
      <c r="K159" s="30"/>
    </row>
    <row r="160" spans="1:11" ht="13.5" customHeight="1">
      <c r="A160" s="11" t="s">
        <v>245</v>
      </c>
      <c r="B160" s="35">
        <v>133930123500</v>
      </c>
      <c r="C160" s="14" t="s">
        <v>79</v>
      </c>
      <c r="D160" s="35">
        <v>960</v>
      </c>
      <c r="E160" s="11" t="s">
        <v>81</v>
      </c>
      <c r="F160" s="11">
        <v>1</v>
      </c>
      <c r="G160" s="14" t="s">
        <v>82</v>
      </c>
      <c r="H160" s="12">
        <v>0.13263888888889</v>
      </c>
      <c r="I160" s="28">
        <v>1</v>
      </c>
      <c r="J160" s="49" t="s">
        <v>83</v>
      </c>
      <c r="K160" s="30"/>
    </row>
    <row r="161" spans="1:11" ht="13.5" customHeight="1">
      <c r="A161" s="11" t="s">
        <v>245</v>
      </c>
      <c r="B161" s="35">
        <v>133930123500</v>
      </c>
      <c r="C161" s="14" t="s">
        <v>79</v>
      </c>
      <c r="D161" s="35">
        <v>1000</v>
      </c>
      <c r="E161" s="11" t="s">
        <v>81</v>
      </c>
      <c r="F161" s="11">
        <v>1</v>
      </c>
      <c r="G161" s="14" t="s">
        <v>82</v>
      </c>
      <c r="H161" s="12">
        <v>0.133333333333334</v>
      </c>
      <c r="I161" s="28">
        <v>1</v>
      </c>
      <c r="J161" s="49" t="s">
        <v>83</v>
      </c>
      <c r="K161" s="30"/>
    </row>
    <row r="162" spans="1:11" ht="13.5" customHeight="1">
      <c r="A162" s="11" t="s">
        <v>245</v>
      </c>
      <c r="B162" s="35">
        <v>133930123500</v>
      </c>
      <c r="C162" s="14" t="s">
        <v>79</v>
      </c>
      <c r="D162" s="19">
        <v>1200</v>
      </c>
      <c r="E162" s="11" t="s">
        <v>81</v>
      </c>
      <c r="F162" s="11">
        <v>1</v>
      </c>
      <c r="G162" s="14" t="s">
        <v>82</v>
      </c>
      <c r="H162" s="12">
        <v>0.13402777777777899</v>
      </c>
      <c r="I162" s="28">
        <v>1</v>
      </c>
      <c r="J162" s="49" t="s">
        <v>83</v>
      </c>
      <c r="K162" s="30"/>
    </row>
    <row r="163" spans="1:11" ht="13.5" customHeight="1">
      <c r="A163" s="11" t="s">
        <v>245</v>
      </c>
      <c r="B163" s="35">
        <v>133930123500</v>
      </c>
      <c r="C163" s="14" t="s">
        <v>79</v>
      </c>
      <c r="D163" s="35">
        <v>300</v>
      </c>
      <c r="E163" s="11" t="s">
        <v>81</v>
      </c>
      <c r="F163" s="11">
        <v>1</v>
      </c>
      <c r="G163" s="14" t="s">
        <v>82</v>
      </c>
      <c r="H163" s="12">
        <v>0.13472222222222299</v>
      </c>
      <c r="I163" s="28">
        <v>1</v>
      </c>
      <c r="J163" s="49" t="s">
        <v>83</v>
      </c>
      <c r="K163" s="30"/>
    </row>
    <row r="164" spans="1:11" ht="13.5" customHeight="1">
      <c r="A164" s="11" t="s">
        <v>245</v>
      </c>
      <c r="B164" s="35">
        <v>133930123500</v>
      </c>
      <c r="C164" s="14" t="s">
        <v>79</v>
      </c>
      <c r="D164" s="35">
        <v>300</v>
      </c>
      <c r="E164" s="11" t="s">
        <v>81</v>
      </c>
      <c r="F164" s="11">
        <v>1</v>
      </c>
      <c r="G164" s="14" t="s">
        <v>82</v>
      </c>
      <c r="H164" s="12">
        <v>0.13541666666666799</v>
      </c>
      <c r="I164" s="28">
        <v>1</v>
      </c>
      <c r="J164" s="49" t="s">
        <v>83</v>
      </c>
      <c r="K164" s="30"/>
    </row>
    <row r="165" spans="1:11" ht="13.5" customHeight="1">
      <c r="A165" s="11" t="s">
        <v>245</v>
      </c>
      <c r="B165" s="35">
        <v>133930123500</v>
      </c>
      <c r="C165" s="14" t="s">
        <v>79</v>
      </c>
      <c r="D165" s="35">
        <v>300</v>
      </c>
      <c r="E165" s="11" t="s">
        <v>81</v>
      </c>
      <c r="F165" s="11">
        <v>1</v>
      </c>
      <c r="G165" s="14" t="s">
        <v>82</v>
      </c>
      <c r="H165" s="12">
        <v>0.13611111111111199</v>
      </c>
      <c r="I165" s="28">
        <v>1</v>
      </c>
      <c r="J165" s="49" t="s">
        <v>83</v>
      </c>
      <c r="K165" s="30"/>
    </row>
    <row r="166" spans="1:11" ht="13.5" customHeight="1">
      <c r="A166" s="11" t="s">
        <v>245</v>
      </c>
      <c r="B166" s="35">
        <v>133930123500</v>
      </c>
      <c r="C166" s="14" t="s">
        <v>79</v>
      </c>
      <c r="D166" s="35">
        <v>300</v>
      </c>
      <c r="E166" s="11" t="s">
        <v>81</v>
      </c>
      <c r="F166" s="11">
        <v>1</v>
      </c>
      <c r="G166" s="14" t="s">
        <v>82</v>
      </c>
      <c r="H166" s="12">
        <v>0.13680555555555601</v>
      </c>
      <c r="I166" s="28">
        <v>1</v>
      </c>
      <c r="J166" s="49" t="s">
        <v>83</v>
      </c>
      <c r="K166" s="30"/>
    </row>
    <row r="167" spans="1:11" ht="13.5" customHeight="1">
      <c r="A167" s="11" t="s">
        <v>245</v>
      </c>
      <c r="B167" s="35">
        <v>133930123500</v>
      </c>
      <c r="C167" s="14" t="s">
        <v>79</v>
      </c>
      <c r="D167" s="35">
        <v>300</v>
      </c>
      <c r="E167" s="11" t="s">
        <v>81</v>
      </c>
      <c r="F167" s="11">
        <v>1</v>
      </c>
      <c r="G167" s="14" t="s">
        <v>82</v>
      </c>
      <c r="H167" s="12">
        <v>0.13750000000000101</v>
      </c>
      <c r="I167" s="28">
        <v>1</v>
      </c>
      <c r="J167" s="49" t="s">
        <v>83</v>
      </c>
      <c r="K167" s="30"/>
    </row>
    <row r="168" spans="1:11" ht="13.5" customHeight="1">
      <c r="A168" s="11" t="s">
        <v>245</v>
      </c>
      <c r="B168" s="35">
        <v>133930123500</v>
      </c>
      <c r="C168" s="14" t="s">
        <v>79</v>
      </c>
      <c r="D168" s="35">
        <v>300</v>
      </c>
      <c r="E168" s="11" t="s">
        <v>81</v>
      </c>
      <c r="F168" s="11">
        <v>1</v>
      </c>
      <c r="G168" s="14" t="s">
        <v>82</v>
      </c>
      <c r="H168" s="12">
        <v>0.13819444444444501</v>
      </c>
      <c r="I168" s="28">
        <v>1</v>
      </c>
      <c r="J168" s="49" t="s">
        <v>83</v>
      </c>
      <c r="K168" s="30"/>
    </row>
    <row r="169" spans="1:11" ht="13.5" customHeight="1">
      <c r="A169" s="11" t="s">
        <v>245</v>
      </c>
      <c r="B169" s="35">
        <v>133930123500</v>
      </c>
      <c r="C169" s="14" t="s">
        <v>79</v>
      </c>
      <c r="D169" s="35">
        <v>300</v>
      </c>
      <c r="E169" s="11" t="s">
        <v>81</v>
      </c>
      <c r="F169" s="11">
        <v>1</v>
      </c>
      <c r="G169" s="14" t="s">
        <v>82</v>
      </c>
      <c r="H169" s="12">
        <v>0.13888888888889001</v>
      </c>
      <c r="I169" s="28">
        <v>1</v>
      </c>
      <c r="J169" s="49" t="s">
        <v>83</v>
      </c>
      <c r="K169" s="30"/>
    </row>
    <row r="170" spans="1:11" ht="13.5" customHeight="1">
      <c r="A170" s="11" t="s">
        <v>245</v>
      </c>
      <c r="B170" s="35">
        <v>133930123500</v>
      </c>
      <c r="C170" s="14" t="s">
        <v>79</v>
      </c>
      <c r="D170" s="35">
        <v>300</v>
      </c>
      <c r="E170" s="11" t="s">
        <v>81</v>
      </c>
      <c r="F170" s="11">
        <v>1</v>
      </c>
      <c r="G170" s="14" t="s">
        <v>82</v>
      </c>
      <c r="H170" s="12">
        <v>0.139583333333334</v>
      </c>
      <c r="I170" s="28">
        <v>1</v>
      </c>
      <c r="J170" s="49" t="s">
        <v>83</v>
      </c>
      <c r="K170" s="30"/>
    </row>
    <row r="171" spans="1:11" ht="13.5" customHeight="1">
      <c r="A171" s="11" t="s">
        <v>245</v>
      </c>
      <c r="B171" s="35">
        <v>133930123500</v>
      </c>
      <c r="C171" s="14" t="s">
        <v>79</v>
      </c>
      <c r="D171" s="35">
        <v>300</v>
      </c>
      <c r="E171" s="11" t="s">
        <v>81</v>
      </c>
      <c r="F171" s="11">
        <v>1</v>
      </c>
      <c r="G171" s="14" t="s">
        <v>82</v>
      </c>
      <c r="H171" s="12">
        <v>0.140277777777779</v>
      </c>
      <c r="I171" s="28">
        <v>1</v>
      </c>
      <c r="J171" s="49" t="s">
        <v>83</v>
      </c>
      <c r="K171" s="30"/>
    </row>
    <row r="172" spans="1:11" ht="13.5" customHeight="1">
      <c r="A172" s="11" t="s">
        <v>245</v>
      </c>
      <c r="B172" s="35">
        <v>133930123500</v>
      </c>
      <c r="C172" s="14" t="s">
        <v>79</v>
      </c>
      <c r="D172" s="35">
        <v>300</v>
      </c>
      <c r="E172" s="11" t="s">
        <v>81</v>
      </c>
      <c r="F172" s="11">
        <v>1</v>
      </c>
      <c r="G172" s="14" t="s">
        <v>82</v>
      </c>
      <c r="H172" s="12">
        <v>0.140972222222223</v>
      </c>
      <c r="I172" s="28">
        <v>1</v>
      </c>
      <c r="J172" s="49" t="s">
        <v>83</v>
      </c>
      <c r="K172" s="30"/>
    </row>
    <row r="173" spans="1:11" ht="13.5" customHeight="1">
      <c r="A173" s="11" t="s">
        <v>245</v>
      </c>
      <c r="B173" s="35">
        <v>133930123500</v>
      </c>
      <c r="C173" s="14" t="s">
        <v>79</v>
      </c>
      <c r="D173" s="35">
        <v>300</v>
      </c>
      <c r="E173" s="11" t="s">
        <v>81</v>
      </c>
      <c r="F173" s="11">
        <v>1</v>
      </c>
      <c r="G173" s="14" t="s">
        <v>82</v>
      </c>
      <c r="H173" s="12">
        <v>0.141666666666668</v>
      </c>
      <c r="I173" s="28">
        <v>1</v>
      </c>
      <c r="J173" s="49" t="s">
        <v>83</v>
      </c>
      <c r="K173" s="30"/>
    </row>
    <row r="174" spans="1:11" ht="13.5" customHeight="1">
      <c r="A174" s="11" t="s">
        <v>245</v>
      </c>
      <c r="B174" s="35">
        <v>133930123500</v>
      </c>
      <c r="C174" s="14" t="s">
        <v>79</v>
      </c>
      <c r="D174" s="35">
        <v>300</v>
      </c>
      <c r="E174" s="11" t="s">
        <v>81</v>
      </c>
      <c r="F174" s="11">
        <v>1</v>
      </c>
      <c r="G174" s="14" t="s">
        <v>82</v>
      </c>
      <c r="H174" s="12">
        <v>0.14236111111111199</v>
      </c>
      <c r="I174" s="28">
        <v>1</v>
      </c>
      <c r="J174" s="49" t="s">
        <v>83</v>
      </c>
      <c r="K174" s="30"/>
    </row>
    <row r="175" spans="1:11" ht="13.5" customHeight="1">
      <c r="A175" s="11" t="s">
        <v>245</v>
      </c>
      <c r="B175" s="35">
        <v>133930123500</v>
      </c>
      <c r="C175" s="14" t="s">
        <v>79</v>
      </c>
      <c r="D175" s="35">
        <v>300</v>
      </c>
      <c r="E175" s="11" t="s">
        <v>81</v>
      </c>
      <c r="F175" s="11">
        <v>1</v>
      </c>
      <c r="G175" s="14" t="s">
        <v>82</v>
      </c>
      <c r="H175" s="12">
        <v>0.14305555555555699</v>
      </c>
      <c r="I175" s="28">
        <v>1</v>
      </c>
      <c r="J175" s="49" t="s">
        <v>83</v>
      </c>
      <c r="K175" s="30"/>
    </row>
    <row r="176" spans="1:11" ht="13.5" customHeight="1">
      <c r="A176" s="11" t="s">
        <v>245</v>
      </c>
      <c r="B176" s="35">
        <v>133930123500</v>
      </c>
      <c r="C176" s="14" t="s">
        <v>79</v>
      </c>
      <c r="D176" s="35">
        <v>300</v>
      </c>
      <c r="E176" s="11" t="s">
        <v>81</v>
      </c>
      <c r="F176" s="11">
        <v>1</v>
      </c>
      <c r="G176" s="14" t="s">
        <v>82</v>
      </c>
      <c r="H176" s="12">
        <v>0.14375000000000099</v>
      </c>
      <c r="I176" s="28">
        <v>1</v>
      </c>
      <c r="J176" s="49" t="s">
        <v>83</v>
      </c>
      <c r="K176" s="30"/>
    </row>
    <row r="177" spans="1:11" ht="13.5" customHeight="1">
      <c r="A177" s="11" t="s">
        <v>245</v>
      </c>
      <c r="B177" s="35">
        <v>133930123500</v>
      </c>
      <c r="C177" s="14" t="s">
        <v>79</v>
      </c>
      <c r="D177" s="35">
        <v>300</v>
      </c>
      <c r="E177" s="11" t="s">
        <v>81</v>
      </c>
      <c r="F177" s="11">
        <v>1</v>
      </c>
      <c r="G177" s="14" t="s">
        <v>82</v>
      </c>
      <c r="H177" s="12">
        <v>0.14444444444444501</v>
      </c>
      <c r="I177" s="28">
        <v>1</v>
      </c>
      <c r="J177" s="49" t="s">
        <v>83</v>
      </c>
      <c r="K177" s="30"/>
    </row>
    <row r="178" spans="1:11" ht="13.5" customHeight="1">
      <c r="A178" s="11" t="s">
        <v>245</v>
      </c>
      <c r="B178" s="35">
        <v>133930123500</v>
      </c>
      <c r="C178" s="14" t="s">
        <v>79</v>
      </c>
      <c r="D178" s="35">
        <v>300</v>
      </c>
      <c r="E178" s="11" t="s">
        <v>81</v>
      </c>
      <c r="F178" s="11">
        <v>1</v>
      </c>
      <c r="G178" s="14" t="s">
        <v>82</v>
      </c>
      <c r="H178" s="12">
        <v>0.14513888888889001</v>
      </c>
      <c r="I178" s="28">
        <v>1</v>
      </c>
      <c r="J178" s="49" t="s">
        <v>83</v>
      </c>
      <c r="K178" s="30"/>
    </row>
    <row r="179" spans="1:11" ht="13.5" customHeight="1">
      <c r="A179" s="11" t="s">
        <v>245</v>
      </c>
      <c r="B179" s="35">
        <v>133930123500</v>
      </c>
      <c r="C179" s="14" t="s">
        <v>79</v>
      </c>
      <c r="D179" s="35">
        <v>300</v>
      </c>
      <c r="E179" s="11" t="s">
        <v>81</v>
      </c>
      <c r="F179" s="11">
        <v>1</v>
      </c>
      <c r="G179" s="14" t="s">
        <v>82</v>
      </c>
      <c r="H179" s="12">
        <v>0.14583333333333401</v>
      </c>
      <c r="I179" s="28">
        <v>1</v>
      </c>
      <c r="J179" s="49" t="s">
        <v>83</v>
      </c>
      <c r="K179" s="30"/>
    </row>
    <row r="180" spans="1:11" ht="13.5" customHeight="1">
      <c r="A180" s="11" t="s">
        <v>245</v>
      </c>
      <c r="B180" s="35">
        <v>133930123500</v>
      </c>
      <c r="C180" s="14" t="s">
        <v>79</v>
      </c>
      <c r="D180" s="35">
        <v>300</v>
      </c>
      <c r="E180" s="11" t="s">
        <v>81</v>
      </c>
      <c r="F180" s="11">
        <v>1</v>
      </c>
      <c r="G180" s="14" t="s">
        <v>82</v>
      </c>
      <c r="H180" s="12">
        <v>0.14652777777777901</v>
      </c>
      <c r="I180" s="28">
        <v>1</v>
      </c>
      <c r="J180" s="49" t="s">
        <v>83</v>
      </c>
      <c r="K180" s="30"/>
    </row>
    <row r="181" spans="1:11" ht="13.5" customHeight="1">
      <c r="A181" s="11" t="s">
        <v>245</v>
      </c>
      <c r="B181" s="35">
        <v>133930123500</v>
      </c>
      <c r="C181" s="14" t="s">
        <v>79</v>
      </c>
      <c r="D181" s="35">
        <v>300</v>
      </c>
      <c r="E181" s="11" t="s">
        <v>81</v>
      </c>
      <c r="F181" s="11">
        <v>1</v>
      </c>
      <c r="G181" s="14" t="s">
        <v>82</v>
      </c>
      <c r="H181" s="12">
        <v>0.147222222222223</v>
      </c>
      <c r="I181" s="28">
        <v>1</v>
      </c>
      <c r="J181" s="49" t="s">
        <v>83</v>
      </c>
      <c r="K181" s="30"/>
    </row>
    <row r="182" spans="1:11" ht="13.5" customHeight="1">
      <c r="A182" s="11" t="s">
        <v>245</v>
      </c>
      <c r="B182" s="35">
        <v>133930123500</v>
      </c>
      <c r="C182" s="14" t="s">
        <v>79</v>
      </c>
      <c r="D182" s="35">
        <v>300</v>
      </c>
      <c r="E182" s="11" t="s">
        <v>81</v>
      </c>
      <c r="F182" s="11">
        <v>1</v>
      </c>
      <c r="G182" s="14" t="s">
        <v>82</v>
      </c>
      <c r="H182" s="12">
        <v>0.147916666666668</v>
      </c>
      <c r="I182" s="28">
        <v>1</v>
      </c>
      <c r="J182" s="49" t="s">
        <v>83</v>
      </c>
      <c r="K182" s="30"/>
    </row>
    <row r="183" spans="1:11" ht="13.5" customHeight="1">
      <c r="A183" s="11" t="s">
        <v>245</v>
      </c>
      <c r="B183" s="35">
        <v>133930123500</v>
      </c>
      <c r="C183" s="14" t="s">
        <v>79</v>
      </c>
      <c r="D183" s="35">
        <v>300</v>
      </c>
      <c r="E183" s="11" t="s">
        <v>81</v>
      </c>
      <c r="F183" s="11">
        <v>1</v>
      </c>
      <c r="G183" s="14" t="s">
        <v>82</v>
      </c>
      <c r="H183" s="12">
        <v>0.148611111111112</v>
      </c>
      <c r="I183" s="28">
        <v>1</v>
      </c>
      <c r="J183" s="49" t="s">
        <v>83</v>
      </c>
      <c r="K183" s="30"/>
    </row>
    <row r="184" spans="1:11" ht="13.5" customHeight="1">
      <c r="A184" s="11" t="s">
        <v>245</v>
      </c>
      <c r="B184" s="35">
        <v>133930123500</v>
      </c>
      <c r="C184" s="14" t="s">
        <v>79</v>
      </c>
      <c r="D184" s="35">
        <v>300</v>
      </c>
      <c r="E184" s="11" t="s">
        <v>81</v>
      </c>
      <c r="F184" s="11">
        <v>1</v>
      </c>
      <c r="G184" s="14" t="s">
        <v>82</v>
      </c>
      <c r="H184" s="12">
        <v>0.149305555555557</v>
      </c>
      <c r="I184" s="28">
        <v>1</v>
      </c>
      <c r="J184" s="49" t="s">
        <v>83</v>
      </c>
      <c r="K184" s="30"/>
    </row>
    <row r="185" spans="1:11" ht="13.5" customHeight="1">
      <c r="A185" s="11" t="s">
        <v>245</v>
      </c>
      <c r="B185" s="35">
        <v>133930123500</v>
      </c>
      <c r="C185" s="14" t="s">
        <v>79</v>
      </c>
      <c r="D185" s="35">
        <v>300</v>
      </c>
      <c r="E185" s="11" t="s">
        <v>81</v>
      </c>
      <c r="F185" s="11">
        <v>1</v>
      </c>
      <c r="G185" s="14" t="s">
        <v>82</v>
      </c>
      <c r="H185" s="12">
        <v>0.15000000000000099</v>
      </c>
      <c r="I185" s="28">
        <v>1</v>
      </c>
      <c r="J185" s="49" t="s">
        <v>83</v>
      </c>
      <c r="K185" s="30"/>
    </row>
    <row r="186" spans="1:11" ht="13.5" customHeight="1">
      <c r="A186" s="11" t="s">
        <v>245</v>
      </c>
      <c r="B186" s="35">
        <v>133930123500</v>
      </c>
      <c r="C186" s="14" t="s">
        <v>79</v>
      </c>
      <c r="D186" s="35">
        <v>300</v>
      </c>
      <c r="E186" s="11" t="s">
        <v>81</v>
      </c>
      <c r="F186" s="11">
        <v>1</v>
      </c>
      <c r="G186" s="14" t="s">
        <v>82</v>
      </c>
      <c r="H186" s="12">
        <v>0.15069444444444599</v>
      </c>
      <c r="I186" s="28">
        <v>1</v>
      </c>
      <c r="J186" s="49" t="s">
        <v>83</v>
      </c>
      <c r="K186" s="30"/>
    </row>
    <row r="187" spans="1:11">
      <c r="A187" s="11" t="s">
        <v>77</v>
      </c>
      <c r="B187" s="35" t="s">
        <v>78</v>
      </c>
      <c r="C187" s="11" t="s">
        <v>79</v>
      </c>
      <c r="D187" s="35" t="s">
        <v>80</v>
      </c>
      <c r="E187" s="11" t="s">
        <v>81</v>
      </c>
      <c r="F187" s="11">
        <v>1</v>
      </c>
      <c r="G187" s="11" t="s">
        <v>82</v>
      </c>
      <c r="H187" s="12">
        <v>0.33888888888888902</v>
      </c>
      <c r="I187" s="28">
        <v>1</v>
      </c>
      <c r="J187" s="49">
        <v>0</v>
      </c>
      <c r="K187" s="30"/>
    </row>
    <row r="188" spans="1:11">
      <c r="A188" s="11" t="s">
        <v>85</v>
      </c>
      <c r="B188" s="35" t="s">
        <v>86</v>
      </c>
      <c r="C188" s="11" t="s">
        <v>87</v>
      </c>
      <c r="D188" s="35" t="s">
        <v>88</v>
      </c>
      <c r="E188" s="11" t="s">
        <v>81</v>
      </c>
      <c r="F188" s="11">
        <v>1</v>
      </c>
      <c r="G188" s="11" t="s">
        <v>82</v>
      </c>
      <c r="H188" s="12">
        <v>0.33958333333333302</v>
      </c>
      <c r="I188" s="28">
        <v>1</v>
      </c>
      <c r="J188" s="49">
        <v>0</v>
      </c>
      <c r="K188" s="30"/>
    </row>
    <row r="189" spans="1:11">
      <c r="A189" s="11" t="s">
        <v>92</v>
      </c>
      <c r="B189" s="35" t="s">
        <v>93</v>
      </c>
      <c r="C189" s="11" t="s">
        <v>87</v>
      </c>
      <c r="D189" s="35" t="s">
        <v>94</v>
      </c>
      <c r="E189" s="11" t="s">
        <v>81</v>
      </c>
      <c r="F189" s="11">
        <v>1</v>
      </c>
      <c r="G189" s="11" t="s">
        <v>82</v>
      </c>
      <c r="H189" s="12">
        <v>0.34027777777777801</v>
      </c>
      <c r="I189" s="28">
        <v>1</v>
      </c>
      <c r="J189" s="49">
        <v>0</v>
      </c>
      <c r="K189" s="30"/>
    </row>
    <row r="190" spans="1:11">
      <c r="A190" s="11" t="s">
        <v>97</v>
      </c>
      <c r="B190" s="33">
        <v>133106874100</v>
      </c>
      <c r="C190" s="11" t="s">
        <v>79</v>
      </c>
      <c r="D190" s="19" t="s">
        <v>98</v>
      </c>
      <c r="E190" s="11" t="s">
        <v>81</v>
      </c>
      <c r="F190" s="11">
        <v>5</v>
      </c>
      <c r="G190" s="11" t="s">
        <v>82</v>
      </c>
      <c r="H190" s="12">
        <v>0.36111111111111099</v>
      </c>
      <c r="I190" s="28">
        <v>1</v>
      </c>
      <c r="J190" s="49">
        <v>0</v>
      </c>
    </row>
    <row r="191" spans="1:11">
      <c r="A191" s="11" t="s">
        <v>97</v>
      </c>
      <c r="B191" s="33">
        <v>1331206572</v>
      </c>
      <c r="C191" s="11" t="s">
        <v>87</v>
      </c>
      <c r="D191" s="19" t="s">
        <v>99</v>
      </c>
      <c r="E191" s="11" t="s">
        <v>81</v>
      </c>
      <c r="F191" s="11">
        <v>2</v>
      </c>
      <c r="G191" s="11" t="s">
        <v>82</v>
      </c>
      <c r="H191" s="12">
        <v>0.39791666666666697</v>
      </c>
      <c r="I191" s="28">
        <v>1</v>
      </c>
      <c r="J191" s="49" t="s">
        <v>102</v>
      </c>
    </row>
    <row r="192" spans="1:11">
      <c r="A192" s="11" t="s">
        <v>97</v>
      </c>
      <c r="B192" s="33">
        <v>1331206572</v>
      </c>
      <c r="C192" s="11" t="s">
        <v>87</v>
      </c>
      <c r="D192" s="19" t="s">
        <v>99</v>
      </c>
      <c r="E192" s="11" t="s">
        <v>81</v>
      </c>
      <c r="F192" s="11">
        <v>2</v>
      </c>
      <c r="G192" s="11" t="s">
        <v>82</v>
      </c>
      <c r="H192" s="12">
        <v>0.39930555555555602</v>
      </c>
      <c r="I192" s="28">
        <v>1</v>
      </c>
      <c r="J192" s="49">
        <v>0</v>
      </c>
    </row>
    <row r="193" spans="1:13">
      <c r="A193" s="11" t="s">
        <v>97</v>
      </c>
      <c r="B193" s="33">
        <v>1331206572</v>
      </c>
      <c r="C193" s="11" t="s">
        <v>87</v>
      </c>
      <c r="D193" s="19">
        <v>16</v>
      </c>
      <c r="E193" s="11" t="s">
        <v>81</v>
      </c>
      <c r="F193" s="11">
        <v>2</v>
      </c>
      <c r="G193" s="11" t="s">
        <v>82</v>
      </c>
      <c r="H193" s="12">
        <v>0.40069444444444402</v>
      </c>
      <c r="I193" s="28">
        <v>1</v>
      </c>
      <c r="J193" s="28">
        <v>0</v>
      </c>
    </row>
    <row r="194" spans="1:13">
      <c r="A194" s="11" t="s">
        <v>97</v>
      </c>
      <c r="B194" s="33">
        <v>1331206572</v>
      </c>
      <c r="C194" s="11" t="s">
        <v>87</v>
      </c>
      <c r="D194" s="19">
        <v>75</v>
      </c>
      <c r="E194" s="11" t="s">
        <v>81</v>
      </c>
      <c r="F194" s="11">
        <v>2</v>
      </c>
      <c r="G194" s="11" t="s">
        <v>82</v>
      </c>
      <c r="H194" s="12">
        <v>0.40208333333333302</v>
      </c>
      <c r="I194" s="49">
        <v>1</v>
      </c>
      <c r="J194" s="28">
        <v>0</v>
      </c>
    </row>
    <row r="195" spans="1:13">
      <c r="A195" s="11" t="s">
        <v>97</v>
      </c>
      <c r="B195" s="33">
        <v>1331206572</v>
      </c>
      <c r="C195" s="11" t="s">
        <v>87</v>
      </c>
      <c r="D195" s="19" t="s">
        <v>103</v>
      </c>
      <c r="E195" s="11" t="s">
        <v>81</v>
      </c>
      <c r="F195" s="11">
        <v>2</v>
      </c>
      <c r="G195" s="11" t="s">
        <v>82</v>
      </c>
      <c r="H195" s="12">
        <v>0.40347222222222201</v>
      </c>
      <c r="I195" s="49">
        <v>1</v>
      </c>
      <c r="J195" s="28">
        <v>0</v>
      </c>
    </row>
    <row r="196" spans="1:13">
      <c r="A196" s="11" t="s">
        <v>97</v>
      </c>
      <c r="B196" s="33">
        <v>13324300503003</v>
      </c>
      <c r="C196" s="11" t="s">
        <v>87</v>
      </c>
      <c r="D196" s="19" t="s">
        <v>104</v>
      </c>
      <c r="E196" s="11" t="s">
        <v>81</v>
      </c>
      <c r="F196" s="11">
        <v>2</v>
      </c>
      <c r="G196" s="11" t="s">
        <v>82</v>
      </c>
      <c r="H196" s="12">
        <v>0.5</v>
      </c>
      <c r="I196" s="49">
        <v>1</v>
      </c>
      <c r="J196" s="28">
        <v>0</v>
      </c>
    </row>
    <row r="197" spans="1:13">
      <c r="A197" s="11" t="s">
        <v>97</v>
      </c>
      <c r="B197" s="33">
        <v>13324300503003</v>
      </c>
      <c r="C197" s="11" t="s">
        <v>87</v>
      </c>
      <c r="D197" s="19">
        <v>25</v>
      </c>
      <c r="E197" s="11" t="s">
        <v>81</v>
      </c>
      <c r="F197" s="11">
        <v>2</v>
      </c>
      <c r="G197" s="11" t="s">
        <v>82</v>
      </c>
      <c r="H197" s="12">
        <v>0.50208333333333299</v>
      </c>
      <c r="I197" s="49">
        <v>1</v>
      </c>
      <c r="J197" s="28">
        <v>0</v>
      </c>
    </row>
    <row r="198" spans="1:13">
      <c r="A198" s="11" t="s">
        <v>97</v>
      </c>
      <c r="B198" s="33" t="s">
        <v>106</v>
      </c>
      <c r="C198" s="11" t="s">
        <v>87</v>
      </c>
      <c r="D198" s="19" t="s">
        <v>107</v>
      </c>
      <c r="E198" s="11" t="s">
        <v>81</v>
      </c>
      <c r="F198" s="11">
        <v>2</v>
      </c>
      <c r="G198" s="11" t="s">
        <v>82</v>
      </c>
      <c r="H198" s="12">
        <v>8.8888888888888906E-2</v>
      </c>
      <c r="I198" s="49">
        <v>1</v>
      </c>
      <c r="J198" s="28">
        <v>0</v>
      </c>
      <c r="K198" s="22"/>
      <c r="L198" s="4" t="str" cm="1">
        <f t="array" ref="L198:L204">IF(J199:J205="PB",M198+1,"")</f>
        <v/>
      </c>
    </row>
    <row r="199" spans="1:13">
      <c r="A199" s="11" t="s">
        <v>97</v>
      </c>
      <c r="B199" s="33">
        <v>13324300503003</v>
      </c>
      <c r="C199" s="11" t="s">
        <v>87</v>
      </c>
      <c r="D199" s="19">
        <v>25000</v>
      </c>
      <c r="E199" s="11" t="s">
        <v>81</v>
      </c>
      <c r="F199" s="11">
        <v>5</v>
      </c>
      <c r="G199" s="11" t="s">
        <v>82</v>
      </c>
      <c r="H199" s="12">
        <v>0.125</v>
      </c>
      <c r="I199" s="49">
        <v>1</v>
      </c>
      <c r="J199" s="28" t="s">
        <v>108</v>
      </c>
      <c r="K199" s="23"/>
      <c r="L199" s="4" t="str">
        <v/>
      </c>
      <c r="M199" s="4" t="str" cm="1">
        <f t="array" ref="M199:M205">IF(J199:J205="R",M198+1,"")</f>
        <v/>
      </c>
    </row>
    <row r="200" spans="1:13">
      <c r="A200" s="11" t="s">
        <v>97</v>
      </c>
      <c r="B200" s="33">
        <v>13324300503003</v>
      </c>
      <c r="C200" s="11" t="s">
        <v>87</v>
      </c>
      <c r="D200" s="19">
        <v>30000</v>
      </c>
      <c r="E200" s="11" t="s">
        <v>81</v>
      </c>
      <c r="F200" s="11">
        <v>5</v>
      </c>
      <c r="G200" s="11" t="s">
        <v>82</v>
      </c>
      <c r="H200" s="12">
        <v>0.131944444444444</v>
      </c>
      <c r="I200" s="49">
        <v>1</v>
      </c>
      <c r="J200" s="28">
        <v>0</v>
      </c>
      <c r="K200" s="23"/>
      <c r="L200" s="4" t="str">
        <v/>
      </c>
      <c r="M200" s="4" t="str">
        <v/>
      </c>
    </row>
    <row r="201" spans="1:13">
      <c r="A201" s="11" t="s">
        <v>97</v>
      </c>
      <c r="B201" s="33">
        <v>13324300503003</v>
      </c>
      <c r="C201" s="11" t="s">
        <v>87</v>
      </c>
      <c r="D201" s="19">
        <v>25000</v>
      </c>
      <c r="E201" s="11" t="s">
        <v>81</v>
      </c>
      <c r="F201" s="11">
        <v>5</v>
      </c>
      <c r="G201" s="11" t="s">
        <v>82</v>
      </c>
      <c r="H201" s="12">
        <v>0.133333333333333</v>
      </c>
      <c r="I201" s="49">
        <v>1</v>
      </c>
      <c r="J201" s="28">
        <v>0</v>
      </c>
      <c r="K201" s="23"/>
      <c r="L201" s="4" t="str">
        <v/>
      </c>
      <c r="M201" s="4" t="str">
        <v/>
      </c>
    </row>
    <row r="202" spans="1:13">
      <c r="A202" s="11" t="s">
        <v>97</v>
      </c>
      <c r="B202" s="33">
        <v>13324300503003</v>
      </c>
      <c r="C202" s="11" t="s">
        <v>87</v>
      </c>
      <c r="D202" s="19">
        <v>30000</v>
      </c>
      <c r="E202" s="11" t="s">
        <v>81</v>
      </c>
      <c r="F202" s="11">
        <v>5</v>
      </c>
      <c r="G202" s="11" t="s">
        <v>82</v>
      </c>
      <c r="H202" s="12">
        <v>0.13680555555555601</v>
      </c>
      <c r="I202" s="49">
        <v>1</v>
      </c>
      <c r="J202" s="28" t="s">
        <v>108</v>
      </c>
      <c r="K202" s="23"/>
      <c r="L202" s="4" t="str">
        <v/>
      </c>
      <c r="M202" s="4" t="str">
        <v/>
      </c>
    </row>
    <row r="203" spans="1:13">
      <c r="A203" s="11" t="s">
        <v>111</v>
      </c>
      <c r="B203" s="35">
        <v>82421033</v>
      </c>
      <c r="C203" s="36" t="s">
        <v>87</v>
      </c>
      <c r="D203" s="35" t="s">
        <v>112</v>
      </c>
      <c r="E203" s="11" t="s">
        <v>81</v>
      </c>
      <c r="F203" s="11">
        <v>1</v>
      </c>
      <c r="G203" s="11" t="s">
        <v>82</v>
      </c>
      <c r="H203" s="12">
        <v>0.33333333333333298</v>
      </c>
      <c r="I203" s="49">
        <v>1</v>
      </c>
      <c r="J203" s="28" t="s">
        <v>108</v>
      </c>
      <c r="L203" s="4" t="str">
        <v/>
      </c>
      <c r="M203" s="4" t="str">
        <v/>
      </c>
    </row>
    <row r="204" spans="1:13">
      <c r="A204" s="11" t="s">
        <v>111</v>
      </c>
      <c r="B204" s="35" t="s">
        <v>113</v>
      </c>
      <c r="C204" s="36" t="s">
        <v>79</v>
      </c>
      <c r="D204" s="35" t="s">
        <v>114</v>
      </c>
      <c r="E204" s="11" t="s">
        <v>81</v>
      </c>
      <c r="F204" s="11">
        <v>1</v>
      </c>
      <c r="G204" s="11" t="s">
        <v>82</v>
      </c>
      <c r="H204" s="12">
        <v>0.33402777777777798</v>
      </c>
      <c r="I204" s="28">
        <v>1</v>
      </c>
      <c r="J204" s="28">
        <v>0</v>
      </c>
      <c r="L204" s="4" t="str">
        <v/>
      </c>
      <c r="M204" s="4" t="str">
        <v/>
      </c>
    </row>
    <row r="205" spans="1:13">
      <c r="A205" s="11" t="s">
        <v>111</v>
      </c>
      <c r="B205" s="35" t="s">
        <v>93</v>
      </c>
      <c r="C205" s="11" t="s">
        <v>87</v>
      </c>
      <c r="D205" s="35" t="s">
        <v>94</v>
      </c>
      <c r="E205" s="11" t="s">
        <v>81</v>
      </c>
      <c r="F205" s="11">
        <v>1</v>
      </c>
      <c r="G205" s="11" t="s">
        <v>82</v>
      </c>
      <c r="H205" s="12">
        <v>0.33472222222222198</v>
      </c>
      <c r="I205" s="28">
        <v>1</v>
      </c>
      <c r="J205" s="28">
        <v>0</v>
      </c>
      <c r="M205" s="4" t="str">
        <v/>
      </c>
    </row>
    <row r="206" spans="1:13">
      <c r="A206" s="11" t="s">
        <v>111</v>
      </c>
      <c r="B206" s="35" t="s">
        <v>86</v>
      </c>
      <c r="C206" s="36" t="s">
        <v>87</v>
      </c>
      <c r="D206" s="35" t="s">
        <v>88</v>
      </c>
      <c r="E206" s="11" t="s">
        <v>81</v>
      </c>
      <c r="F206" s="11">
        <v>1</v>
      </c>
      <c r="G206" s="11" t="s">
        <v>82</v>
      </c>
      <c r="H206" s="12">
        <v>0.33541666666666697</v>
      </c>
      <c r="I206" s="28">
        <v>1</v>
      </c>
      <c r="J206" s="28">
        <v>0</v>
      </c>
    </row>
    <row r="207" spans="1:13">
      <c r="A207" s="11" t="s">
        <v>111</v>
      </c>
      <c r="B207" s="33">
        <v>1331206572</v>
      </c>
      <c r="C207" s="36" t="s">
        <v>87</v>
      </c>
      <c r="D207" s="19" t="s">
        <v>115</v>
      </c>
      <c r="E207" s="11" t="s">
        <v>81</v>
      </c>
      <c r="F207" s="11">
        <v>1</v>
      </c>
      <c r="G207" s="11" t="s">
        <v>82</v>
      </c>
      <c r="H207" s="12">
        <v>0.44444444444444398</v>
      </c>
      <c r="I207" s="28">
        <v>1</v>
      </c>
      <c r="J207" s="28" t="s">
        <v>108</v>
      </c>
    </row>
    <row r="208" spans="1:13">
      <c r="A208" s="11" t="s">
        <v>111</v>
      </c>
      <c r="B208" s="33">
        <v>1331206572</v>
      </c>
      <c r="C208" s="36" t="s">
        <v>87</v>
      </c>
      <c r="D208" s="19" t="s">
        <v>116</v>
      </c>
      <c r="E208" s="11" t="s">
        <v>81</v>
      </c>
      <c r="F208" s="11">
        <v>1</v>
      </c>
      <c r="G208" s="11" t="s">
        <v>82</v>
      </c>
      <c r="H208" s="12">
        <v>0.44513888888888897</v>
      </c>
      <c r="I208" s="28">
        <v>1</v>
      </c>
    </row>
    <row r="209" spans="1:9">
      <c r="A209" s="11" t="s">
        <v>111</v>
      </c>
      <c r="B209" s="33">
        <v>1331206572</v>
      </c>
      <c r="C209" s="36" t="s">
        <v>87</v>
      </c>
      <c r="D209" s="19" t="s">
        <v>116</v>
      </c>
      <c r="E209" s="11" t="s">
        <v>81</v>
      </c>
      <c r="F209" s="11">
        <v>1</v>
      </c>
      <c r="G209" s="11" t="s">
        <v>82</v>
      </c>
      <c r="H209" s="12">
        <v>0.44583333333333303</v>
      </c>
      <c r="I209" s="28">
        <v>1</v>
      </c>
    </row>
    <row r="210" spans="1:9">
      <c r="A210" s="11" t="s">
        <v>111</v>
      </c>
      <c r="B210" s="33">
        <v>1331206572</v>
      </c>
      <c r="C210" s="36" t="s">
        <v>87</v>
      </c>
      <c r="D210" s="19" t="s">
        <v>117</v>
      </c>
      <c r="E210" s="11" t="s">
        <v>81</v>
      </c>
      <c r="F210" s="11">
        <v>1</v>
      </c>
      <c r="G210" s="11" t="s">
        <v>82</v>
      </c>
      <c r="H210" s="12">
        <v>0.44652777777777802</v>
      </c>
      <c r="I210" s="28">
        <v>1</v>
      </c>
    </row>
    <row r="211" spans="1:9">
      <c r="A211" s="11" t="s">
        <v>111</v>
      </c>
      <c r="B211" s="33">
        <v>1331206572</v>
      </c>
      <c r="C211" s="36" t="s">
        <v>87</v>
      </c>
      <c r="D211" s="19" t="s">
        <v>118</v>
      </c>
      <c r="E211" s="11" t="s">
        <v>81</v>
      </c>
      <c r="F211" s="11">
        <v>1</v>
      </c>
      <c r="G211" s="11" t="s">
        <v>82</v>
      </c>
      <c r="H211" s="12">
        <v>0.44722222222222202</v>
      </c>
      <c r="I211" s="28">
        <v>1</v>
      </c>
    </row>
    <row r="212" spans="1:9">
      <c r="A212" s="11" t="s">
        <v>111</v>
      </c>
      <c r="B212" s="35" t="s">
        <v>119</v>
      </c>
      <c r="C212" s="11" t="s">
        <v>79</v>
      </c>
      <c r="D212" s="19" t="s">
        <v>120</v>
      </c>
      <c r="E212" s="11" t="s">
        <v>81</v>
      </c>
      <c r="F212" s="11">
        <v>3</v>
      </c>
      <c r="G212" s="11" t="s">
        <v>82</v>
      </c>
      <c r="H212" s="12">
        <v>0.51388888888888895</v>
      </c>
      <c r="I212" s="28">
        <v>1</v>
      </c>
    </row>
    <row r="213" spans="1:9">
      <c r="A213" s="11" t="s">
        <v>111</v>
      </c>
      <c r="B213" s="35" t="s">
        <v>121</v>
      </c>
      <c r="C213" s="11" t="s">
        <v>79</v>
      </c>
      <c r="D213" s="19" t="s">
        <v>122</v>
      </c>
      <c r="E213" s="11" t="s">
        <v>81</v>
      </c>
      <c r="F213" s="11">
        <v>3</v>
      </c>
      <c r="G213" s="11" t="s">
        <v>82</v>
      </c>
      <c r="H213" s="12">
        <v>0.51597222222222205</v>
      </c>
      <c r="I213" s="28">
        <v>1</v>
      </c>
    </row>
    <row r="214" spans="1:9">
      <c r="A214" s="11" t="s">
        <v>123</v>
      </c>
      <c r="B214" s="33">
        <v>133105316400</v>
      </c>
      <c r="C214" s="11" t="s">
        <v>79</v>
      </c>
      <c r="D214" s="19" t="s">
        <v>124</v>
      </c>
      <c r="E214" s="11" t="s">
        <v>81</v>
      </c>
      <c r="F214" s="11">
        <v>3</v>
      </c>
      <c r="G214" s="11" t="s">
        <v>82</v>
      </c>
      <c r="H214" s="11" t="s">
        <v>125</v>
      </c>
      <c r="I214" s="28">
        <v>1</v>
      </c>
    </row>
    <row r="215" spans="1:9">
      <c r="A215" s="11" t="s">
        <v>123</v>
      </c>
      <c r="B215" s="33">
        <v>1331206572</v>
      </c>
      <c r="C215" s="11" t="s">
        <v>87</v>
      </c>
      <c r="D215" s="19" t="s">
        <v>126</v>
      </c>
      <c r="E215" s="11" t="s">
        <v>81</v>
      </c>
      <c r="F215" s="11">
        <v>1</v>
      </c>
      <c r="G215" s="11" t="s">
        <v>82</v>
      </c>
      <c r="H215" s="12">
        <v>0.40902777777777799</v>
      </c>
      <c r="I215" s="28">
        <v>1</v>
      </c>
    </row>
    <row r="216" spans="1:9">
      <c r="A216" s="11" t="s">
        <v>123</v>
      </c>
      <c r="B216" s="33">
        <v>1331206572</v>
      </c>
      <c r="C216" s="11" t="s">
        <v>87</v>
      </c>
      <c r="D216" s="19" t="s">
        <v>126</v>
      </c>
      <c r="E216" s="11" t="s">
        <v>81</v>
      </c>
      <c r="F216" s="11">
        <v>1</v>
      </c>
      <c r="G216" s="11" t="s">
        <v>82</v>
      </c>
      <c r="H216" s="12">
        <v>0.40972222222222199</v>
      </c>
      <c r="I216" s="28">
        <v>1</v>
      </c>
    </row>
    <row r="217" spans="1:9">
      <c r="A217" s="11" t="s">
        <v>123</v>
      </c>
      <c r="B217" s="33">
        <v>1331206572</v>
      </c>
      <c r="C217" s="11" t="s">
        <v>87</v>
      </c>
      <c r="D217" s="19">
        <v>29</v>
      </c>
      <c r="E217" s="11" t="s">
        <v>81</v>
      </c>
      <c r="F217" s="11">
        <v>1</v>
      </c>
      <c r="G217" s="11" t="s">
        <v>82</v>
      </c>
      <c r="H217" s="12">
        <v>0.41041666666666698</v>
      </c>
      <c r="I217" s="28">
        <v>1</v>
      </c>
    </row>
    <row r="218" spans="1:9">
      <c r="A218" s="11" t="s">
        <v>123</v>
      </c>
      <c r="B218" s="33">
        <v>1331206572</v>
      </c>
      <c r="C218" s="11" t="s">
        <v>87</v>
      </c>
      <c r="D218" s="19" t="s">
        <v>127</v>
      </c>
      <c r="E218" s="11" t="s">
        <v>81</v>
      </c>
      <c r="F218" s="11">
        <v>1</v>
      </c>
      <c r="G218" s="11" t="s">
        <v>82</v>
      </c>
      <c r="H218" s="12">
        <v>0.41111111111111098</v>
      </c>
      <c r="I218" s="28">
        <v>1</v>
      </c>
    </row>
    <row r="219" spans="1:9">
      <c r="A219" s="11" t="s">
        <v>123</v>
      </c>
      <c r="B219" s="33">
        <v>5299328</v>
      </c>
      <c r="C219" s="11" t="s">
        <v>79</v>
      </c>
      <c r="D219" s="35" t="s">
        <v>128</v>
      </c>
      <c r="E219" s="11" t="s">
        <v>81</v>
      </c>
      <c r="F219" s="11">
        <v>3</v>
      </c>
      <c r="G219" s="11" t="s">
        <v>82</v>
      </c>
      <c r="H219" s="12">
        <v>6.7361111111111094E-2</v>
      </c>
      <c r="I219" s="28">
        <v>1</v>
      </c>
    </row>
    <row r="220" spans="1:9">
      <c r="A220" s="11" t="s">
        <v>123</v>
      </c>
      <c r="B220" s="33" t="s">
        <v>129</v>
      </c>
      <c r="C220" s="36" t="s">
        <v>87</v>
      </c>
      <c r="D220" s="35" t="s">
        <v>130</v>
      </c>
      <c r="E220" s="11" t="s">
        <v>81</v>
      </c>
      <c r="F220" s="11">
        <v>1</v>
      </c>
      <c r="G220" s="11" t="s">
        <v>82</v>
      </c>
      <c r="H220" s="12">
        <v>7.9861111111111105E-2</v>
      </c>
      <c r="I220" s="28">
        <v>1</v>
      </c>
    </row>
    <row r="221" spans="1:9">
      <c r="A221" s="11" t="s">
        <v>123</v>
      </c>
      <c r="B221" s="33">
        <v>5299328</v>
      </c>
      <c r="C221" s="11" t="s">
        <v>79</v>
      </c>
      <c r="D221" s="19" t="s">
        <v>131</v>
      </c>
      <c r="E221" s="11" t="s">
        <v>81</v>
      </c>
      <c r="F221" s="11">
        <v>2</v>
      </c>
      <c r="G221" s="11" t="s">
        <v>82</v>
      </c>
      <c r="H221" s="12">
        <v>8.4027777777777798E-2</v>
      </c>
      <c r="I221" s="28">
        <v>1</v>
      </c>
    </row>
    <row r="222" spans="1:9">
      <c r="A222" s="11" t="s">
        <v>132</v>
      </c>
      <c r="B222" s="33">
        <v>1331206572</v>
      </c>
      <c r="C222" s="11" t="s">
        <v>87</v>
      </c>
      <c r="D222" s="19" t="s">
        <v>133</v>
      </c>
      <c r="E222" s="11" t="s">
        <v>81</v>
      </c>
      <c r="F222" s="11">
        <v>1</v>
      </c>
      <c r="G222" s="11" t="s">
        <v>82</v>
      </c>
      <c r="H222" s="12">
        <v>0.40625</v>
      </c>
      <c r="I222" s="28">
        <v>1</v>
      </c>
    </row>
    <row r="223" spans="1:9">
      <c r="A223" s="11" t="s">
        <v>132</v>
      </c>
      <c r="B223" s="33">
        <v>1331206572</v>
      </c>
      <c r="C223" s="11" t="s">
        <v>87</v>
      </c>
      <c r="D223" s="19" t="s">
        <v>133</v>
      </c>
      <c r="E223" s="11" t="s">
        <v>81</v>
      </c>
      <c r="F223" s="11">
        <v>1</v>
      </c>
      <c r="G223" s="11" t="s">
        <v>82</v>
      </c>
      <c r="H223" s="12">
        <v>0.406944444444444</v>
      </c>
      <c r="I223" s="28">
        <v>1</v>
      </c>
    </row>
    <row r="224" spans="1:9">
      <c r="A224" s="11" t="s">
        <v>132</v>
      </c>
      <c r="B224" s="33">
        <v>1331206572</v>
      </c>
      <c r="C224" s="11" t="s">
        <v>87</v>
      </c>
      <c r="D224" s="19" t="s">
        <v>134</v>
      </c>
      <c r="E224" s="11" t="s">
        <v>81</v>
      </c>
      <c r="F224" s="11">
        <v>1</v>
      </c>
      <c r="G224" s="11" t="s">
        <v>82</v>
      </c>
      <c r="H224" s="12">
        <v>0.40763888888888899</v>
      </c>
      <c r="I224" s="28">
        <v>1</v>
      </c>
    </row>
    <row r="225" spans="1:9">
      <c r="A225" s="11" t="s">
        <v>132</v>
      </c>
      <c r="B225" s="33">
        <v>1331206572</v>
      </c>
      <c r="C225" s="11" t="s">
        <v>87</v>
      </c>
      <c r="D225" s="19" t="s">
        <v>134</v>
      </c>
      <c r="E225" s="11" t="s">
        <v>81</v>
      </c>
      <c r="F225" s="11">
        <v>1</v>
      </c>
      <c r="G225" s="11" t="s">
        <v>82</v>
      </c>
      <c r="H225" s="12">
        <v>0.40833333333333299</v>
      </c>
      <c r="I225" s="28">
        <v>1</v>
      </c>
    </row>
    <row r="226" spans="1:9">
      <c r="A226" s="11" t="s">
        <v>132</v>
      </c>
      <c r="B226" s="33">
        <v>13313999976</v>
      </c>
      <c r="C226" s="11" t="s">
        <v>87</v>
      </c>
      <c r="D226" s="42">
        <v>32870</v>
      </c>
      <c r="E226" s="11" t="s">
        <v>81</v>
      </c>
      <c r="F226" s="11">
        <v>3</v>
      </c>
      <c r="G226" s="11" t="s">
        <v>82</v>
      </c>
      <c r="H226" s="12">
        <v>0.48194444444444401</v>
      </c>
      <c r="I226" s="28">
        <v>1</v>
      </c>
    </row>
    <row r="227" spans="1:9">
      <c r="A227" s="11" t="s">
        <v>135</v>
      </c>
      <c r="B227" s="33">
        <v>1331206572</v>
      </c>
      <c r="C227" s="11" t="s">
        <v>87</v>
      </c>
      <c r="D227" s="19" t="s">
        <v>136</v>
      </c>
      <c r="E227" s="11" t="s">
        <v>81</v>
      </c>
      <c r="F227" s="11">
        <v>1</v>
      </c>
      <c r="G227" s="11" t="s">
        <v>82</v>
      </c>
      <c r="H227" s="12">
        <v>0.40972222222222199</v>
      </c>
      <c r="I227" s="28">
        <v>1</v>
      </c>
    </row>
    <row r="228" spans="1:9">
      <c r="A228" s="11" t="s">
        <v>135</v>
      </c>
      <c r="B228" s="33">
        <v>1331206572</v>
      </c>
      <c r="C228" s="11" t="s">
        <v>87</v>
      </c>
      <c r="D228" s="19" t="s">
        <v>137</v>
      </c>
      <c r="E228" s="11" t="s">
        <v>81</v>
      </c>
      <c r="F228" s="11">
        <v>1</v>
      </c>
      <c r="G228" s="11" t="s">
        <v>82</v>
      </c>
      <c r="H228" s="12">
        <v>0.41041666666666698</v>
      </c>
      <c r="I228" s="28">
        <v>1</v>
      </c>
    </row>
    <row r="229" spans="1:9">
      <c r="A229" s="11" t="s">
        <v>135</v>
      </c>
      <c r="B229" s="33">
        <v>1331206572</v>
      </c>
      <c r="C229" s="11" t="s">
        <v>87</v>
      </c>
      <c r="D229" s="19" t="s">
        <v>137</v>
      </c>
      <c r="E229" s="11" t="s">
        <v>81</v>
      </c>
      <c r="F229" s="11">
        <v>1</v>
      </c>
      <c r="G229" s="11" t="s">
        <v>82</v>
      </c>
      <c r="H229" s="12">
        <v>0.41111111111111098</v>
      </c>
      <c r="I229" s="28">
        <v>1</v>
      </c>
    </row>
    <row r="230" spans="1:9">
      <c r="A230" s="11" t="s">
        <v>135</v>
      </c>
      <c r="B230" s="33">
        <v>1331206572</v>
      </c>
      <c r="C230" s="11" t="s">
        <v>87</v>
      </c>
      <c r="D230" s="19" t="s">
        <v>138</v>
      </c>
      <c r="E230" s="11" t="s">
        <v>81</v>
      </c>
      <c r="F230" s="11">
        <v>1</v>
      </c>
      <c r="G230" s="11" t="s">
        <v>82</v>
      </c>
      <c r="H230" s="12">
        <v>0.41180555555555598</v>
      </c>
      <c r="I230" s="28">
        <v>1</v>
      </c>
    </row>
    <row r="231" spans="1:9">
      <c r="A231" s="11" t="s">
        <v>135</v>
      </c>
      <c r="B231" s="33">
        <v>1331206572</v>
      </c>
      <c r="C231" s="11" t="s">
        <v>87</v>
      </c>
      <c r="D231" s="19" t="s">
        <v>139</v>
      </c>
      <c r="E231" s="11" t="s">
        <v>81</v>
      </c>
      <c r="F231" s="11">
        <v>1</v>
      </c>
      <c r="G231" s="11" t="s">
        <v>82</v>
      </c>
      <c r="H231" s="12">
        <v>0.41249999999999998</v>
      </c>
      <c r="I231" s="28">
        <v>1</v>
      </c>
    </row>
    <row r="232" spans="1:9">
      <c r="A232" s="11" t="s">
        <v>135</v>
      </c>
      <c r="B232" s="33">
        <v>133106308001</v>
      </c>
      <c r="C232" s="11" t="s">
        <v>140</v>
      </c>
      <c r="D232" s="19" t="s">
        <v>141</v>
      </c>
      <c r="E232" s="11" t="s">
        <v>81</v>
      </c>
      <c r="F232" s="11">
        <v>2</v>
      </c>
      <c r="G232" s="11" t="s">
        <v>82</v>
      </c>
      <c r="H232" s="12">
        <v>0.468055555555556</v>
      </c>
      <c r="I232" s="28">
        <v>1</v>
      </c>
    </row>
    <row r="233" spans="1:9">
      <c r="A233" s="11" t="s">
        <v>135</v>
      </c>
      <c r="B233" s="33">
        <v>133106308001</v>
      </c>
      <c r="C233" s="11" t="s">
        <v>87</v>
      </c>
      <c r="D233" s="19" t="s">
        <v>142</v>
      </c>
      <c r="E233" s="11" t="s">
        <v>81</v>
      </c>
      <c r="F233" s="11">
        <v>2</v>
      </c>
      <c r="G233" s="11" t="s">
        <v>82</v>
      </c>
      <c r="H233" s="12">
        <v>0.47916666666666702</v>
      </c>
      <c r="I233" s="28">
        <v>1</v>
      </c>
    </row>
    <row r="234" spans="1:9">
      <c r="A234" s="11" t="s">
        <v>135</v>
      </c>
      <c r="B234" s="35" t="s">
        <v>143</v>
      </c>
      <c r="C234" s="11" t="s">
        <v>87</v>
      </c>
      <c r="D234" s="35" t="s">
        <v>144</v>
      </c>
      <c r="E234" s="11" t="s">
        <v>81</v>
      </c>
      <c r="F234" s="11">
        <v>1</v>
      </c>
      <c r="G234" s="11" t="s">
        <v>82</v>
      </c>
      <c r="H234" s="12">
        <v>0.12708333333333299</v>
      </c>
      <c r="I234" s="28">
        <v>1</v>
      </c>
    </row>
    <row r="235" spans="1:9">
      <c r="A235" s="11" t="s">
        <v>135</v>
      </c>
      <c r="B235" s="33"/>
      <c r="C235" s="11" t="s">
        <v>87</v>
      </c>
      <c r="D235" s="35" t="s">
        <v>145</v>
      </c>
      <c r="E235" s="11" t="s">
        <v>81</v>
      </c>
      <c r="F235" s="11">
        <v>1</v>
      </c>
      <c r="G235" s="11" t="s">
        <v>82</v>
      </c>
      <c r="H235" s="12">
        <v>0.12777777777777799</v>
      </c>
      <c r="I235" s="28">
        <v>1</v>
      </c>
    </row>
    <row r="236" spans="1:9">
      <c r="A236" s="13" t="s">
        <v>146</v>
      </c>
      <c r="B236" s="35">
        <v>230455562</v>
      </c>
      <c r="C236" s="36" t="s">
        <v>87</v>
      </c>
      <c r="D236" s="35" t="s">
        <v>147</v>
      </c>
      <c r="E236" s="14" t="s">
        <v>81</v>
      </c>
      <c r="F236" s="14">
        <v>1</v>
      </c>
      <c r="G236" s="14" t="s">
        <v>82</v>
      </c>
      <c r="H236" s="15">
        <v>0.33541666666666697</v>
      </c>
      <c r="I236" s="28">
        <v>1</v>
      </c>
    </row>
    <row r="237" spans="1:9">
      <c r="A237" s="13" t="s">
        <v>146</v>
      </c>
      <c r="B237" s="35" t="s">
        <v>148</v>
      </c>
      <c r="C237" s="36" t="s">
        <v>87</v>
      </c>
      <c r="D237" s="35" t="s">
        <v>149</v>
      </c>
      <c r="E237" s="14" t="s">
        <v>81</v>
      </c>
      <c r="F237" s="14">
        <v>1</v>
      </c>
      <c r="G237" s="14" t="s">
        <v>82</v>
      </c>
      <c r="H237" s="15">
        <v>0.33611111111111103</v>
      </c>
      <c r="I237" s="28">
        <v>1</v>
      </c>
    </row>
    <row r="238" spans="1:9">
      <c r="A238" s="13" t="s">
        <v>146</v>
      </c>
      <c r="B238" s="35" t="s">
        <v>150</v>
      </c>
      <c r="C238" s="36" t="s">
        <v>87</v>
      </c>
      <c r="D238" s="35" t="s">
        <v>151</v>
      </c>
      <c r="E238" s="14" t="s">
        <v>81</v>
      </c>
      <c r="F238" s="14">
        <v>1</v>
      </c>
      <c r="G238" s="14" t="s">
        <v>82</v>
      </c>
      <c r="H238" s="15">
        <v>0.33680555555555602</v>
      </c>
      <c r="I238" s="28">
        <v>1</v>
      </c>
    </row>
    <row r="239" spans="1:9">
      <c r="A239" s="13" t="s">
        <v>146</v>
      </c>
      <c r="B239" s="35">
        <v>82282202</v>
      </c>
      <c r="C239" s="14" t="s">
        <v>79</v>
      </c>
      <c r="D239" s="35" t="s">
        <v>152</v>
      </c>
      <c r="E239" s="14" t="s">
        <v>81</v>
      </c>
      <c r="F239" s="14">
        <v>2</v>
      </c>
      <c r="G239" s="14" t="s">
        <v>82</v>
      </c>
      <c r="H239" s="15">
        <v>0.34861111111111098</v>
      </c>
      <c r="I239" s="28">
        <v>1</v>
      </c>
    </row>
    <row r="240" spans="1:9">
      <c r="A240" s="13" t="s">
        <v>146</v>
      </c>
      <c r="B240" s="35">
        <v>30871978</v>
      </c>
      <c r="C240" s="14" t="s">
        <v>79</v>
      </c>
      <c r="D240" s="43" t="s">
        <v>153</v>
      </c>
      <c r="E240" s="14" t="s">
        <v>81</v>
      </c>
      <c r="F240" s="14">
        <v>2</v>
      </c>
      <c r="G240" s="14" t="s">
        <v>82</v>
      </c>
      <c r="H240" s="15">
        <v>0.35</v>
      </c>
      <c r="I240" s="28">
        <v>1</v>
      </c>
    </row>
    <row r="241" spans="1:9">
      <c r="A241" s="13" t="s">
        <v>146</v>
      </c>
      <c r="B241" s="35">
        <v>3082540767</v>
      </c>
      <c r="C241" s="11" t="s">
        <v>87</v>
      </c>
      <c r="D241" s="35" t="s">
        <v>154</v>
      </c>
      <c r="E241" s="14" t="s">
        <v>81</v>
      </c>
      <c r="F241" s="11">
        <v>1</v>
      </c>
      <c r="G241" s="14" t="s">
        <v>82</v>
      </c>
      <c r="H241" s="12">
        <v>0.37013888888888902</v>
      </c>
      <c r="I241" s="28">
        <v>1</v>
      </c>
    </row>
    <row r="242" spans="1:9">
      <c r="A242" s="13" t="s">
        <v>146</v>
      </c>
      <c r="B242" s="35">
        <v>236911012</v>
      </c>
      <c r="C242" s="11" t="s">
        <v>87</v>
      </c>
      <c r="D242" s="35" t="s">
        <v>155</v>
      </c>
      <c r="E242" s="14" t="s">
        <v>81</v>
      </c>
      <c r="F242" s="11">
        <v>1</v>
      </c>
      <c r="G242" s="14" t="s">
        <v>82</v>
      </c>
      <c r="H242" s="12">
        <v>0.41597222222222202</v>
      </c>
      <c r="I242" s="28">
        <v>1</v>
      </c>
    </row>
    <row r="243" spans="1:9">
      <c r="A243" s="13" t="s">
        <v>146</v>
      </c>
      <c r="B243" s="35" t="s">
        <v>156</v>
      </c>
      <c r="C243" s="11" t="s">
        <v>79</v>
      </c>
      <c r="D243" s="19" t="s">
        <v>157</v>
      </c>
      <c r="E243" s="14" t="s">
        <v>81</v>
      </c>
      <c r="F243" s="11">
        <v>2</v>
      </c>
      <c r="G243" s="14" t="s">
        <v>82</v>
      </c>
      <c r="H243" s="12">
        <v>7.0833333333333304E-2</v>
      </c>
      <c r="I243" s="28">
        <v>1</v>
      </c>
    </row>
    <row r="244" spans="1:9">
      <c r="A244" s="13" t="s">
        <v>146</v>
      </c>
      <c r="B244" s="35">
        <v>602000988931</v>
      </c>
      <c r="C244" s="11" t="s">
        <v>87</v>
      </c>
      <c r="D244" s="35" t="s">
        <v>158</v>
      </c>
      <c r="E244" s="14" t="s">
        <v>81</v>
      </c>
      <c r="F244" s="11">
        <v>1</v>
      </c>
      <c r="G244" s="14" t="s">
        <v>82</v>
      </c>
      <c r="H244" s="12">
        <v>0.10625</v>
      </c>
      <c r="I244" s="28">
        <v>1</v>
      </c>
    </row>
    <row r="245" spans="1:9">
      <c r="A245" s="13" t="s">
        <v>146</v>
      </c>
      <c r="B245" s="33" t="s">
        <v>159</v>
      </c>
      <c r="C245" s="11" t="s">
        <v>87</v>
      </c>
      <c r="D245" s="19" t="s">
        <v>160</v>
      </c>
      <c r="E245" s="14" t="s">
        <v>81</v>
      </c>
      <c r="F245" s="11">
        <v>3</v>
      </c>
      <c r="G245" s="14" t="s">
        <v>82</v>
      </c>
      <c r="H245" s="12">
        <v>0.109722222222222</v>
      </c>
      <c r="I245" s="28">
        <v>1</v>
      </c>
    </row>
    <row r="246" spans="1:9">
      <c r="A246" s="11" t="s">
        <v>161</v>
      </c>
      <c r="B246" s="35">
        <v>1001491420</v>
      </c>
      <c r="C246" s="11" t="s">
        <v>87</v>
      </c>
      <c r="D246" s="35" t="s">
        <v>162</v>
      </c>
      <c r="E246" s="11" t="s">
        <v>81</v>
      </c>
      <c r="F246" s="11">
        <v>1</v>
      </c>
      <c r="G246" s="11" t="s">
        <v>82</v>
      </c>
      <c r="H246" s="12">
        <v>0.33541666666666697</v>
      </c>
      <c r="I246" s="28">
        <v>1</v>
      </c>
    </row>
    <row r="247" spans="1:9">
      <c r="A247" s="11" t="s">
        <v>161</v>
      </c>
      <c r="B247" s="35">
        <v>978956052</v>
      </c>
      <c r="C247" s="11" t="s">
        <v>87</v>
      </c>
      <c r="D247" s="35" t="s">
        <v>163</v>
      </c>
      <c r="E247" s="11" t="s">
        <v>81</v>
      </c>
      <c r="F247" s="11">
        <v>1</v>
      </c>
      <c r="G247" s="11" t="s">
        <v>82</v>
      </c>
      <c r="H247" s="12">
        <v>0.33611111111111103</v>
      </c>
      <c r="I247" s="28">
        <v>1</v>
      </c>
    </row>
    <row r="248" spans="1:9">
      <c r="A248" s="11" t="s">
        <v>161</v>
      </c>
      <c r="B248" s="35">
        <v>223935690</v>
      </c>
      <c r="C248" s="11" t="s">
        <v>87</v>
      </c>
      <c r="D248" s="35" t="s">
        <v>164</v>
      </c>
      <c r="E248" s="11" t="s">
        <v>81</v>
      </c>
      <c r="F248" s="11">
        <v>1</v>
      </c>
      <c r="G248" s="11" t="s">
        <v>82</v>
      </c>
      <c r="H248" s="12">
        <v>0.33680555555555602</v>
      </c>
      <c r="I248" s="28">
        <v>1</v>
      </c>
    </row>
    <row r="249" spans="1:9">
      <c r="A249" s="11" t="s">
        <v>161</v>
      </c>
      <c r="B249" s="35">
        <v>602014106211</v>
      </c>
      <c r="C249" s="11" t="s">
        <v>87</v>
      </c>
      <c r="D249" s="35" t="s">
        <v>165</v>
      </c>
      <c r="E249" s="11" t="s">
        <v>81</v>
      </c>
      <c r="F249" s="11">
        <v>1</v>
      </c>
      <c r="G249" s="11" t="s">
        <v>82</v>
      </c>
      <c r="H249" s="12">
        <v>0.33750000000000002</v>
      </c>
      <c r="I249" s="28">
        <v>1</v>
      </c>
    </row>
    <row r="250" spans="1:9">
      <c r="A250" s="11" t="s">
        <v>161</v>
      </c>
      <c r="B250" s="35">
        <v>35916012188</v>
      </c>
      <c r="C250" s="11" t="s">
        <v>87</v>
      </c>
      <c r="D250" s="35" t="s">
        <v>166</v>
      </c>
      <c r="E250" s="11" t="s">
        <v>81</v>
      </c>
      <c r="F250" s="11">
        <v>1</v>
      </c>
      <c r="G250" s="11" t="s">
        <v>82</v>
      </c>
      <c r="H250" s="12">
        <v>0.33819444444444502</v>
      </c>
      <c r="I250" s="28">
        <v>1</v>
      </c>
    </row>
    <row r="251" spans="1:9">
      <c r="A251" s="11" t="s">
        <v>161</v>
      </c>
      <c r="B251" s="35" t="s">
        <v>167</v>
      </c>
      <c r="C251" s="11" t="s">
        <v>87</v>
      </c>
      <c r="D251" s="35" t="s">
        <v>168</v>
      </c>
      <c r="E251" s="11" t="s">
        <v>81</v>
      </c>
      <c r="F251" s="11">
        <v>1</v>
      </c>
      <c r="G251" s="11" t="s">
        <v>82</v>
      </c>
      <c r="H251" s="12">
        <v>0.33888888888888902</v>
      </c>
      <c r="I251" s="28">
        <v>1</v>
      </c>
    </row>
    <row r="252" spans="1:9">
      <c r="A252" s="11" t="s">
        <v>161</v>
      </c>
      <c r="B252" s="35">
        <v>224256408</v>
      </c>
      <c r="C252" s="11" t="s">
        <v>87</v>
      </c>
      <c r="D252" s="35" t="s">
        <v>169</v>
      </c>
      <c r="E252" s="11" t="s">
        <v>81</v>
      </c>
      <c r="F252" s="11">
        <v>1</v>
      </c>
      <c r="G252" s="11" t="s">
        <v>82</v>
      </c>
      <c r="H252" s="12">
        <v>0.33958333333333401</v>
      </c>
      <c r="I252" s="28">
        <v>1</v>
      </c>
    </row>
    <row r="253" spans="1:9">
      <c r="A253" s="11" t="s">
        <v>161</v>
      </c>
      <c r="B253" s="35">
        <v>3081710831</v>
      </c>
      <c r="C253" s="11" t="s">
        <v>87</v>
      </c>
      <c r="D253" s="35" t="s">
        <v>170</v>
      </c>
      <c r="E253" s="11" t="s">
        <v>81</v>
      </c>
      <c r="F253" s="11">
        <v>1</v>
      </c>
      <c r="G253" s="11" t="s">
        <v>82</v>
      </c>
      <c r="H253" s="12">
        <v>0.122222222222222</v>
      </c>
      <c r="I253" s="28">
        <v>1</v>
      </c>
    </row>
    <row r="254" spans="1:9">
      <c r="A254" s="11" t="s">
        <v>161</v>
      </c>
      <c r="B254" s="35">
        <v>3081704740</v>
      </c>
      <c r="C254" s="11" t="s">
        <v>87</v>
      </c>
      <c r="D254" s="35" t="s">
        <v>170</v>
      </c>
      <c r="E254" s="11" t="s">
        <v>81</v>
      </c>
      <c r="F254" s="11">
        <v>1</v>
      </c>
      <c r="G254" s="11" t="s">
        <v>82</v>
      </c>
      <c r="H254" s="12">
        <v>0.12291666666666699</v>
      </c>
      <c r="I254" s="28">
        <v>1</v>
      </c>
    </row>
    <row r="255" spans="1:9">
      <c r="A255" s="11" t="s">
        <v>161</v>
      </c>
      <c r="B255" s="33">
        <v>3081711908</v>
      </c>
      <c r="C255" s="11" t="s">
        <v>87</v>
      </c>
      <c r="D255" s="35" t="s">
        <v>170</v>
      </c>
      <c r="E255" s="11" t="s">
        <v>81</v>
      </c>
      <c r="F255" s="11">
        <v>1</v>
      </c>
      <c r="G255" s="11" t="s">
        <v>82</v>
      </c>
      <c r="H255" s="12">
        <v>0.12361111111111101</v>
      </c>
      <c r="I255" s="28">
        <v>1</v>
      </c>
    </row>
    <row r="256" spans="1:9">
      <c r="A256" s="24">
        <v>45632</v>
      </c>
      <c r="B256" s="35" t="s">
        <v>171</v>
      </c>
      <c r="C256" s="36" t="s">
        <v>79</v>
      </c>
      <c r="D256" s="35" t="s">
        <v>172</v>
      </c>
      <c r="E256" s="11" t="s">
        <v>81</v>
      </c>
      <c r="F256" s="11">
        <v>1</v>
      </c>
      <c r="G256" s="11" t="s">
        <v>82</v>
      </c>
      <c r="H256" s="12">
        <v>0.34027777777777801</v>
      </c>
      <c r="I256" s="28">
        <v>1</v>
      </c>
    </row>
    <row r="257" spans="1:9">
      <c r="A257" s="24">
        <v>45632</v>
      </c>
      <c r="B257" s="35" t="s">
        <v>173</v>
      </c>
      <c r="C257" s="11" t="s">
        <v>87</v>
      </c>
      <c r="D257" s="35" t="s">
        <v>174</v>
      </c>
      <c r="E257" s="11" t="s">
        <v>81</v>
      </c>
      <c r="F257" s="11">
        <v>1</v>
      </c>
      <c r="G257" s="11" t="s">
        <v>82</v>
      </c>
      <c r="H257" s="12">
        <v>0.34791666666666698</v>
      </c>
      <c r="I257" s="28">
        <v>1</v>
      </c>
    </row>
    <row r="258" spans="1:9">
      <c r="A258" s="24">
        <v>45632</v>
      </c>
      <c r="B258" s="35" t="s">
        <v>175</v>
      </c>
      <c r="C258" s="11" t="s">
        <v>87</v>
      </c>
      <c r="D258" s="35" t="s">
        <v>176</v>
      </c>
      <c r="E258" s="11" t="s">
        <v>81</v>
      </c>
      <c r="F258" s="11">
        <v>1</v>
      </c>
      <c r="G258" s="11" t="s">
        <v>82</v>
      </c>
      <c r="H258" s="12">
        <v>0.34861111111111098</v>
      </c>
      <c r="I258" s="28">
        <v>1</v>
      </c>
    </row>
    <row r="259" spans="1:9">
      <c r="A259" s="24">
        <v>45632</v>
      </c>
      <c r="B259" s="35" t="s">
        <v>177</v>
      </c>
      <c r="C259" s="11" t="s">
        <v>87</v>
      </c>
      <c r="D259" s="35" t="s">
        <v>178</v>
      </c>
      <c r="E259" s="11" t="s">
        <v>81</v>
      </c>
      <c r="F259" s="11">
        <v>1</v>
      </c>
      <c r="G259" s="11" t="s">
        <v>82</v>
      </c>
      <c r="H259" s="12">
        <v>0.34930555555555598</v>
      </c>
      <c r="I259" s="28">
        <v>1</v>
      </c>
    </row>
    <row r="260" spans="1:9">
      <c r="A260" s="24">
        <v>45632</v>
      </c>
      <c r="B260" s="35">
        <v>602031906991</v>
      </c>
      <c r="C260" s="11" t="s">
        <v>87</v>
      </c>
      <c r="D260" s="35" t="s">
        <v>179</v>
      </c>
      <c r="E260" s="11" t="s">
        <v>81</v>
      </c>
      <c r="F260" s="11">
        <v>1</v>
      </c>
      <c r="G260" s="11" t="s">
        <v>82</v>
      </c>
      <c r="H260" s="12">
        <v>0.38194444444444398</v>
      </c>
      <c r="I260" s="28">
        <v>1</v>
      </c>
    </row>
    <row r="261" spans="1:9">
      <c r="A261" s="24">
        <v>45632</v>
      </c>
      <c r="B261" s="38" t="s">
        <v>180</v>
      </c>
      <c r="C261" s="11" t="s">
        <v>79</v>
      </c>
      <c r="D261" s="19" t="s">
        <v>181</v>
      </c>
      <c r="E261" s="11" t="s">
        <v>81</v>
      </c>
      <c r="F261" s="11">
        <v>3</v>
      </c>
      <c r="G261" s="11" t="s">
        <v>82</v>
      </c>
      <c r="H261" s="12">
        <v>0.40277777777777801</v>
      </c>
      <c r="I261" s="28">
        <v>1</v>
      </c>
    </row>
    <row r="262" spans="1:9">
      <c r="A262" s="24">
        <v>45632</v>
      </c>
      <c r="B262" s="35">
        <v>602016406711</v>
      </c>
      <c r="C262" s="11" t="s">
        <v>87</v>
      </c>
      <c r="D262" s="35" t="s">
        <v>182</v>
      </c>
      <c r="E262" s="11" t="s">
        <v>81</v>
      </c>
      <c r="F262" s="11">
        <v>1</v>
      </c>
      <c r="G262" s="11" t="s">
        <v>82</v>
      </c>
      <c r="H262" s="12">
        <v>0.45694444444444399</v>
      </c>
      <c r="I262" s="28">
        <v>1</v>
      </c>
    </row>
    <row r="263" spans="1:9">
      <c r="A263" s="24">
        <v>45632</v>
      </c>
      <c r="B263" s="35">
        <v>82275054</v>
      </c>
      <c r="C263" s="11" t="s">
        <v>79</v>
      </c>
      <c r="D263" s="19" t="s">
        <v>183</v>
      </c>
      <c r="E263" s="11" t="s">
        <v>81</v>
      </c>
      <c r="F263" s="11">
        <v>2</v>
      </c>
      <c r="G263" s="11" t="s">
        <v>82</v>
      </c>
      <c r="H263" s="12">
        <v>0.5</v>
      </c>
      <c r="I263" s="28">
        <v>1</v>
      </c>
    </row>
    <row r="264" spans="1:9">
      <c r="A264" s="24">
        <v>45632</v>
      </c>
      <c r="B264" s="35" t="s">
        <v>184</v>
      </c>
      <c r="C264" s="11" t="s">
        <v>79</v>
      </c>
      <c r="D264" s="19" t="s">
        <v>185</v>
      </c>
      <c r="E264" s="11" t="s">
        <v>81</v>
      </c>
      <c r="F264" s="11">
        <v>2</v>
      </c>
      <c r="G264" s="11" t="s">
        <v>82</v>
      </c>
      <c r="H264" s="12">
        <v>0.50486111111111098</v>
      </c>
      <c r="I264" s="28">
        <v>1</v>
      </c>
    </row>
    <row r="265" spans="1:9">
      <c r="A265" s="24">
        <v>45632</v>
      </c>
      <c r="B265" s="35">
        <v>602031194591</v>
      </c>
      <c r="C265" s="36" t="s">
        <v>87</v>
      </c>
      <c r="D265" s="35" t="s">
        <v>186</v>
      </c>
      <c r="E265" s="11" t="s">
        <v>81</v>
      </c>
      <c r="F265" s="11">
        <v>1</v>
      </c>
      <c r="G265" s="11" t="s">
        <v>82</v>
      </c>
      <c r="H265" s="12">
        <v>5.1388888888888901E-2</v>
      </c>
      <c r="I265" s="28">
        <v>1</v>
      </c>
    </row>
    <row r="266" spans="1:9">
      <c r="A266" s="24">
        <v>45632</v>
      </c>
      <c r="B266" s="35">
        <v>82280546</v>
      </c>
      <c r="C266" s="36" t="s">
        <v>87</v>
      </c>
      <c r="D266" s="35" t="s">
        <v>187</v>
      </c>
      <c r="E266" s="11" t="s">
        <v>81</v>
      </c>
      <c r="F266" s="11">
        <v>3</v>
      </c>
      <c r="G266" s="11" t="s">
        <v>82</v>
      </c>
      <c r="H266" s="12">
        <v>5.9722222222222197E-2</v>
      </c>
      <c r="I266" s="28">
        <v>1</v>
      </c>
    </row>
    <row r="267" spans="1:9">
      <c r="A267" s="24">
        <v>45632</v>
      </c>
      <c r="B267" s="35" t="s">
        <v>188</v>
      </c>
      <c r="C267" s="36" t="s">
        <v>87</v>
      </c>
      <c r="D267" s="35" t="s">
        <v>189</v>
      </c>
      <c r="E267" s="11" t="s">
        <v>81</v>
      </c>
      <c r="F267" s="11">
        <v>1</v>
      </c>
      <c r="G267" s="11" t="s">
        <v>82</v>
      </c>
      <c r="H267" s="12">
        <v>9.6527777777777796E-2</v>
      </c>
      <c r="I267" s="28">
        <v>1</v>
      </c>
    </row>
    <row r="268" spans="1:9">
      <c r="A268" s="24">
        <v>45632</v>
      </c>
      <c r="B268" s="35">
        <v>7004582039707</v>
      </c>
      <c r="C268" s="36" t="s">
        <v>87</v>
      </c>
      <c r="D268" s="35" t="s">
        <v>190</v>
      </c>
      <c r="E268" s="11" t="s">
        <v>81</v>
      </c>
      <c r="F268" s="11">
        <v>1</v>
      </c>
      <c r="G268" s="11" t="s">
        <v>82</v>
      </c>
      <c r="H268" s="12">
        <v>9.6527777777777796E-2</v>
      </c>
      <c r="I268" s="28">
        <v>1</v>
      </c>
    </row>
    <row r="269" spans="1:9">
      <c r="A269" s="24">
        <v>45632</v>
      </c>
      <c r="B269" s="35" t="s">
        <v>191</v>
      </c>
      <c r="C269" s="36" t="s">
        <v>87</v>
      </c>
      <c r="D269" s="35" t="s">
        <v>192</v>
      </c>
      <c r="E269" s="11" t="s">
        <v>81</v>
      </c>
      <c r="F269" s="11">
        <v>1</v>
      </c>
      <c r="G269" s="11" t="s">
        <v>82</v>
      </c>
      <c r="H269" s="12">
        <v>0.16250000000000001</v>
      </c>
      <c r="I269" s="28">
        <v>1</v>
      </c>
    </row>
    <row r="270" spans="1:9">
      <c r="A270" s="24">
        <v>45479</v>
      </c>
      <c r="B270" s="38" t="s">
        <v>193</v>
      </c>
      <c r="C270" s="11" t="s">
        <v>87</v>
      </c>
      <c r="D270" s="35" t="s">
        <v>194</v>
      </c>
      <c r="E270" s="11" t="s">
        <v>81</v>
      </c>
      <c r="F270" s="11">
        <v>1</v>
      </c>
      <c r="G270" s="11" t="s">
        <v>82</v>
      </c>
      <c r="H270" s="12">
        <v>0.33611111111111103</v>
      </c>
      <c r="I270" s="28">
        <v>1</v>
      </c>
    </row>
    <row r="271" spans="1:9">
      <c r="A271" s="24">
        <v>45479</v>
      </c>
      <c r="B271" s="35" t="s">
        <v>195</v>
      </c>
      <c r="C271" s="11" t="s">
        <v>87</v>
      </c>
      <c r="D271" s="35" t="s">
        <v>196</v>
      </c>
      <c r="E271" s="11" t="s">
        <v>81</v>
      </c>
      <c r="F271" s="11">
        <v>1</v>
      </c>
      <c r="G271" s="11" t="s">
        <v>82</v>
      </c>
      <c r="H271" s="12">
        <v>0.33680555555555602</v>
      </c>
      <c r="I271" s="28">
        <v>1</v>
      </c>
    </row>
    <row r="272" spans="1:9">
      <c r="A272" s="24">
        <v>45479</v>
      </c>
      <c r="B272" s="35" t="s">
        <v>197</v>
      </c>
      <c r="C272" s="11" t="s">
        <v>79</v>
      </c>
      <c r="D272" s="35" t="s">
        <v>198</v>
      </c>
      <c r="E272" s="11" t="s">
        <v>81</v>
      </c>
      <c r="F272" s="11">
        <v>1</v>
      </c>
      <c r="G272" s="11" t="s">
        <v>82</v>
      </c>
      <c r="H272" s="12">
        <v>0.33750000000000002</v>
      </c>
      <c r="I272" s="28">
        <v>1</v>
      </c>
    </row>
    <row r="273" spans="1:9">
      <c r="A273" s="24">
        <v>45479</v>
      </c>
      <c r="B273" s="35" t="s">
        <v>199</v>
      </c>
      <c r="C273" s="36" t="s">
        <v>87</v>
      </c>
      <c r="D273" s="35" t="s">
        <v>200</v>
      </c>
      <c r="E273" s="11" t="s">
        <v>81</v>
      </c>
      <c r="F273" s="11">
        <v>1</v>
      </c>
      <c r="G273" s="11" t="s">
        <v>82</v>
      </c>
      <c r="H273" s="12">
        <v>0.33819444444444402</v>
      </c>
      <c r="I273" s="28">
        <v>1</v>
      </c>
    </row>
    <row r="274" spans="1:9">
      <c r="A274" s="24">
        <v>45479</v>
      </c>
      <c r="B274" s="33">
        <v>1331206572</v>
      </c>
      <c r="C274" s="36" t="s">
        <v>87</v>
      </c>
      <c r="D274" s="19" t="s">
        <v>201</v>
      </c>
      <c r="E274" s="11" t="s">
        <v>81</v>
      </c>
      <c r="F274" s="11">
        <v>1</v>
      </c>
      <c r="G274" s="11" t="s">
        <v>82</v>
      </c>
      <c r="H274" s="12">
        <v>0.48263888888888901</v>
      </c>
      <c r="I274" s="28">
        <v>1</v>
      </c>
    </row>
    <row r="275" spans="1:9">
      <c r="A275" s="24">
        <v>45479</v>
      </c>
      <c r="B275" s="33">
        <v>1331206572</v>
      </c>
      <c r="C275" s="36" t="s">
        <v>87</v>
      </c>
      <c r="D275" s="19" t="s">
        <v>201</v>
      </c>
      <c r="E275" s="11" t="s">
        <v>81</v>
      </c>
      <c r="F275" s="11">
        <v>1</v>
      </c>
      <c r="G275" s="11" t="s">
        <v>82</v>
      </c>
      <c r="H275" s="12">
        <v>0.483333333333333</v>
      </c>
      <c r="I275" s="28">
        <v>1</v>
      </c>
    </row>
    <row r="276" spans="1:9">
      <c r="A276" s="24">
        <v>45479</v>
      </c>
      <c r="B276" s="33">
        <v>1331206572</v>
      </c>
      <c r="C276" s="36" t="s">
        <v>87</v>
      </c>
      <c r="D276" s="19" t="s">
        <v>202</v>
      </c>
      <c r="E276" s="11" t="s">
        <v>81</v>
      </c>
      <c r="F276" s="11">
        <v>1</v>
      </c>
      <c r="G276" s="11" t="s">
        <v>82</v>
      </c>
      <c r="H276" s="12">
        <v>0.484027777777778</v>
      </c>
      <c r="I276" s="28">
        <v>1</v>
      </c>
    </row>
    <row r="277" spans="1:9">
      <c r="A277" s="24">
        <v>45479</v>
      </c>
      <c r="B277" s="33">
        <v>1331206572</v>
      </c>
      <c r="C277" s="36" t="s">
        <v>87</v>
      </c>
      <c r="D277" s="19" t="s">
        <v>203</v>
      </c>
      <c r="E277" s="11" t="s">
        <v>81</v>
      </c>
      <c r="F277" s="11">
        <v>1</v>
      </c>
      <c r="G277" s="11" t="s">
        <v>82</v>
      </c>
      <c r="H277" s="12">
        <v>0.484722222222222</v>
      </c>
      <c r="I277" s="28">
        <v>1</v>
      </c>
    </row>
    <row r="278" spans="1:9">
      <c r="A278" s="24">
        <v>45449</v>
      </c>
      <c r="B278" s="35" t="s">
        <v>195</v>
      </c>
      <c r="C278" s="36" t="s">
        <v>79</v>
      </c>
      <c r="D278" s="35" t="s">
        <v>196</v>
      </c>
      <c r="E278" s="11" t="s">
        <v>81</v>
      </c>
      <c r="F278" s="11">
        <v>1</v>
      </c>
      <c r="G278" s="11" t="s">
        <v>82</v>
      </c>
      <c r="H278" s="12">
        <v>0.33472222222222198</v>
      </c>
      <c r="I278" s="28">
        <v>1</v>
      </c>
    </row>
    <row r="279" spans="1:9">
      <c r="A279" s="24">
        <v>45449</v>
      </c>
      <c r="B279" s="35" t="s">
        <v>197</v>
      </c>
      <c r="C279" s="36" t="s">
        <v>79</v>
      </c>
      <c r="D279" s="35" t="s">
        <v>198</v>
      </c>
      <c r="E279" s="11" t="s">
        <v>81</v>
      </c>
      <c r="F279" s="11">
        <v>1</v>
      </c>
      <c r="G279" s="11" t="s">
        <v>82</v>
      </c>
      <c r="H279" s="12">
        <v>0.33541666666666697</v>
      </c>
      <c r="I279" s="28">
        <v>1</v>
      </c>
    </row>
    <row r="280" spans="1:9">
      <c r="A280" s="24">
        <v>45449</v>
      </c>
      <c r="B280" s="35" t="s">
        <v>199</v>
      </c>
      <c r="C280" s="11" t="s">
        <v>87</v>
      </c>
      <c r="D280" s="35" t="s">
        <v>200</v>
      </c>
      <c r="E280" s="11" t="s">
        <v>81</v>
      </c>
      <c r="F280" s="11">
        <v>1</v>
      </c>
      <c r="G280" s="11" t="s">
        <v>82</v>
      </c>
      <c r="H280" s="12">
        <v>0.33611111111111103</v>
      </c>
      <c r="I280" s="28">
        <v>1</v>
      </c>
    </row>
    <row r="281" spans="1:9">
      <c r="A281" s="24">
        <v>45449</v>
      </c>
      <c r="B281" s="33">
        <v>13310630807</v>
      </c>
      <c r="C281" s="11" t="s">
        <v>87</v>
      </c>
      <c r="D281" s="19" t="s">
        <v>204</v>
      </c>
      <c r="E281" s="11" t="s">
        <v>81</v>
      </c>
      <c r="F281" s="11">
        <v>4</v>
      </c>
      <c r="G281" s="11" t="s">
        <v>82</v>
      </c>
      <c r="H281" s="12">
        <v>0.36458333333333298</v>
      </c>
      <c r="I281" s="28">
        <v>1</v>
      </c>
    </row>
    <row r="282" spans="1:9">
      <c r="A282" s="24">
        <v>45449</v>
      </c>
      <c r="B282" s="33">
        <v>133139999700</v>
      </c>
      <c r="C282" s="11" t="s">
        <v>87</v>
      </c>
      <c r="D282" s="19">
        <v>6900</v>
      </c>
      <c r="E282" s="11" t="s">
        <v>81</v>
      </c>
      <c r="F282" s="11">
        <v>4</v>
      </c>
      <c r="G282" s="11" t="s">
        <v>82</v>
      </c>
      <c r="H282" s="12">
        <v>0.4375</v>
      </c>
      <c r="I282" s="28">
        <v>1</v>
      </c>
    </row>
    <row r="283" spans="1:9">
      <c r="A283" s="24">
        <v>45449</v>
      </c>
      <c r="B283" s="33">
        <v>1331206572</v>
      </c>
      <c r="C283" s="11" t="s">
        <v>87</v>
      </c>
      <c r="D283" s="19" t="s">
        <v>205</v>
      </c>
      <c r="E283" s="11" t="s">
        <v>81</v>
      </c>
      <c r="F283" s="11">
        <v>2</v>
      </c>
      <c r="G283" s="11" t="s">
        <v>82</v>
      </c>
      <c r="H283" s="12">
        <v>0.46736111111111101</v>
      </c>
      <c r="I283" s="28">
        <v>1</v>
      </c>
    </row>
    <row r="284" spans="1:9">
      <c r="A284" s="24">
        <v>45449</v>
      </c>
      <c r="B284" s="33">
        <v>1331206572</v>
      </c>
      <c r="C284" s="11" t="s">
        <v>87</v>
      </c>
      <c r="D284" s="19" t="s">
        <v>205</v>
      </c>
      <c r="E284" s="11" t="s">
        <v>81</v>
      </c>
      <c r="F284" s="11">
        <v>2</v>
      </c>
      <c r="G284" s="11" t="s">
        <v>82</v>
      </c>
      <c r="H284" s="12">
        <v>0.46875</v>
      </c>
      <c r="I284" s="28">
        <v>1</v>
      </c>
    </row>
    <row r="285" spans="1:9">
      <c r="A285" s="24">
        <v>45449</v>
      </c>
      <c r="B285" s="33">
        <v>1331206572</v>
      </c>
      <c r="C285" s="11" t="s">
        <v>87</v>
      </c>
      <c r="D285" s="19" t="s">
        <v>206</v>
      </c>
      <c r="E285" s="11" t="s">
        <v>81</v>
      </c>
      <c r="F285" s="11">
        <v>2</v>
      </c>
      <c r="G285" s="11" t="s">
        <v>82</v>
      </c>
      <c r="H285" s="12">
        <v>0.47013888888888899</v>
      </c>
      <c r="I285" s="28">
        <v>1</v>
      </c>
    </row>
    <row r="286" spans="1:9">
      <c r="A286" s="24">
        <v>45449</v>
      </c>
      <c r="B286" s="33">
        <v>1331206572</v>
      </c>
      <c r="C286" s="11" t="s">
        <v>87</v>
      </c>
      <c r="D286" s="19" t="s">
        <v>207</v>
      </c>
      <c r="E286" s="11" t="s">
        <v>81</v>
      </c>
      <c r="F286" s="11">
        <v>2</v>
      </c>
      <c r="G286" s="11" t="s">
        <v>82</v>
      </c>
      <c r="H286" s="12">
        <v>0.47152777777777799</v>
      </c>
      <c r="I286" s="28">
        <v>1</v>
      </c>
    </row>
    <row r="287" spans="1:9">
      <c r="A287" s="24">
        <v>45449</v>
      </c>
      <c r="B287" s="33">
        <v>1331206572</v>
      </c>
      <c r="C287" s="11" t="s">
        <v>87</v>
      </c>
      <c r="D287" s="19" t="s">
        <v>208</v>
      </c>
      <c r="E287" s="11" t="s">
        <v>81</v>
      </c>
      <c r="F287" s="11">
        <v>2</v>
      </c>
      <c r="G287" s="11" t="s">
        <v>82</v>
      </c>
      <c r="H287" s="12">
        <v>0.47291666666666698</v>
      </c>
      <c r="I287" s="28">
        <v>1</v>
      </c>
    </row>
    <row r="288" spans="1:9">
      <c r="A288" s="24">
        <v>45449</v>
      </c>
      <c r="B288" s="33">
        <v>133104307401</v>
      </c>
      <c r="C288" s="11" t="s">
        <v>140</v>
      </c>
      <c r="D288" s="19" t="s">
        <v>209</v>
      </c>
      <c r="E288" s="11" t="s">
        <v>81</v>
      </c>
      <c r="F288" s="11">
        <v>2</v>
      </c>
      <c r="G288" s="11" t="s">
        <v>82</v>
      </c>
      <c r="H288" s="12">
        <v>0.110416666666667</v>
      </c>
      <c r="I288" s="28">
        <v>1</v>
      </c>
    </row>
    <row r="289" spans="1:9">
      <c r="A289" s="24">
        <v>45449</v>
      </c>
      <c r="B289" s="33">
        <v>133106308002</v>
      </c>
      <c r="C289" s="11" t="s">
        <v>87</v>
      </c>
      <c r="D289" s="19" t="s">
        <v>210</v>
      </c>
      <c r="E289" s="11" t="s">
        <v>81</v>
      </c>
      <c r="F289" s="11">
        <v>2</v>
      </c>
      <c r="G289" s="11" t="s">
        <v>82</v>
      </c>
      <c r="H289" s="12">
        <v>0.125</v>
      </c>
      <c r="I289" s="28">
        <v>1</v>
      </c>
    </row>
    <row r="290" spans="1:9">
      <c r="A290" s="24">
        <v>45449</v>
      </c>
      <c r="B290" s="33">
        <v>133104307401</v>
      </c>
      <c r="C290" s="11" t="s">
        <v>140</v>
      </c>
      <c r="D290" s="19" t="s">
        <v>211</v>
      </c>
      <c r="E290" s="11" t="s">
        <v>81</v>
      </c>
      <c r="F290" s="11">
        <v>2</v>
      </c>
      <c r="G290" s="11" t="s">
        <v>82</v>
      </c>
      <c r="H290" s="12">
        <v>0.13125000000000001</v>
      </c>
      <c r="I290" s="28">
        <v>1</v>
      </c>
    </row>
    <row r="291" spans="1:9">
      <c r="A291" s="11"/>
      <c r="B291" s="33"/>
      <c r="C291" s="11"/>
      <c r="D291" s="19"/>
      <c r="E291" s="11" t="s">
        <v>81</v>
      </c>
      <c r="F291" s="11"/>
      <c r="G291" s="11" t="s">
        <v>82</v>
      </c>
      <c r="H291" s="11"/>
      <c r="I291" s="28">
        <v>1</v>
      </c>
    </row>
    <row r="292" spans="1:9">
      <c r="A292" s="24">
        <v>45418</v>
      </c>
      <c r="B292" s="35" t="s">
        <v>197</v>
      </c>
      <c r="C292" s="36" t="s">
        <v>79</v>
      </c>
      <c r="D292" s="35" t="s">
        <v>198</v>
      </c>
      <c r="E292" s="11" t="s">
        <v>81</v>
      </c>
      <c r="F292" s="11">
        <v>1</v>
      </c>
      <c r="G292" s="11" t="s">
        <v>82</v>
      </c>
      <c r="H292" s="12">
        <v>0.33541666666666697</v>
      </c>
      <c r="I292" s="28">
        <v>1</v>
      </c>
    </row>
    <row r="293" spans="1:9">
      <c r="A293" s="24">
        <v>45418</v>
      </c>
      <c r="B293" s="33">
        <v>133105316400</v>
      </c>
      <c r="C293" s="36" t="s">
        <v>79</v>
      </c>
      <c r="D293" s="19" t="s">
        <v>212</v>
      </c>
      <c r="E293" s="11" t="s">
        <v>81</v>
      </c>
      <c r="F293" s="11">
        <v>3</v>
      </c>
      <c r="G293" s="11" t="s">
        <v>82</v>
      </c>
      <c r="H293" s="12">
        <v>0.36597222222222198</v>
      </c>
      <c r="I293" s="28">
        <v>1</v>
      </c>
    </row>
    <row r="294" spans="1:9">
      <c r="A294" s="24">
        <v>45418</v>
      </c>
      <c r="B294" s="33">
        <v>1331206572</v>
      </c>
      <c r="C294" s="11" t="s">
        <v>87</v>
      </c>
      <c r="D294" s="19" t="s">
        <v>209</v>
      </c>
      <c r="E294" s="11" t="s">
        <v>81</v>
      </c>
      <c r="F294" s="11">
        <v>2</v>
      </c>
      <c r="G294" s="11" t="s">
        <v>82</v>
      </c>
      <c r="H294" s="12">
        <v>0.38333333333333303</v>
      </c>
      <c r="I294" s="28">
        <v>1</v>
      </c>
    </row>
    <row r="295" spans="1:9">
      <c r="A295" s="24">
        <v>45418</v>
      </c>
      <c r="B295" s="33">
        <v>1331206572</v>
      </c>
      <c r="C295" s="11" t="s">
        <v>87</v>
      </c>
      <c r="D295" s="19" t="s">
        <v>213</v>
      </c>
      <c r="E295" s="11" t="s">
        <v>81</v>
      </c>
      <c r="F295" s="11">
        <v>2</v>
      </c>
      <c r="G295" s="11" t="s">
        <v>82</v>
      </c>
      <c r="H295" s="12">
        <v>0.38472222222222202</v>
      </c>
      <c r="I295" s="28">
        <v>1</v>
      </c>
    </row>
    <row r="296" spans="1:9">
      <c r="A296" s="24">
        <v>45418</v>
      </c>
      <c r="B296" s="33">
        <v>1331206572</v>
      </c>
      <c r="C296" s="11" t="s">
        <v>87</v>
      </c>
      <c r="D296" s="19" t="s">
        <v>214</v>
      </c>
      <c r="E296" s="11" t="s">
        <v>81</v>
      </c>
      <c r="F296" s="11">
        <v>2</v>
      </c>
      <c r="G296" s="11" t="s">
        <v>82</v>
      </c>
      <c r="H296" s="12">
        <v>0.38611111111111102</v>
      </c>
      <c r="I296" s="28">
        <v>1</v>
      </c>
    </row>
    <row r="297" spans="1:9">
      <c r="A297" s="24">
        <v>45418</v>
      </c>
      <c r="B297" s="33">
        <v>1331206572</v>
      </c>
      <c r="C297" s="11" t="s">
        <v>87</v>
      </c>
      <c r="D297" s="19" t="s">
        <v>214</v>
      </c>
      <c r="E297" s="11" t="s">
        <v>81</v>
      </c>
      <c r="F297" s="11">
        <v>2</v>
      </c>
      <c r="G297" s="11" t="s">
        <v>82</v>
      </c>
      <c r="H297" s="12">
        <v>0.38750000000000001</v>
      </c>
      <c r="I297" s="28">
        <v>1</v>
      </c>
    </row>
    <row r="298" spans="1:9">
      <c r="A298" s="24">
        <v>45418</v>
      </c>
      <c r="B298" s="33">
        <v>1331206572</v>
      </c>
      <c r="C298" s="11" t="s">
        <v>87</v>
      </c>
      <c r="D298" s="19" t="s">
        <v>215</v>
      </c>
      <c r="E298" s="11" t="s">
        <v>81</v>
      </c>
      <c r="F298" s="11">
        <v>2</v>
      </c>
      <c r="G298" s="11" t="s">
        <v>82</v>
      </c>
      <c r="H298" s="12">
        <v>0.38888888888888901</v>
      </c>
      <c r="I298" s="28">
        <v>1</v>
      </c>
    </row>
    <row r="299" spans="1:9">
      <c r="A299" s="24">
        <v>45418</v>
      </c>
      <c r="B299" s="33">
        <v>133939999570</v>
      </c>
      <c r="C299" s="11" t="s">
        <v>87</v>
      </c>
      <c r="D299" s="19" t="s">
        <v>216</v>
      </c>
      <c r="E299" s="11" t="s">
        <v>81</v>
      </c>
      <c r="F299" s="11">
        <v>2</v>
      </c>
      <c r="G299" s="11" t="s">
        <v>82</v>
      </c>
      <c r="H299" s="12">
        <v>0.13888888888888901</v>
      </c>
      <c r="I299" s="28">
        <v>1</v>
      </c>
    </row>
    <row r="300" spans="1:9">
      <c r="A300" s="24">
        <v>45388</v>
      </c>
      <c r="B300" s="33" t="s">
        <v>217</v>
      </c>
      <c r="C300" s="11" t="s">
        <v>79</v>
      </c>
      <c r="D300" s="19" t="s">
        <v>218</v>
      </c>
      <c r="E300" s="11" t="s">
        <v>81</v>
      </c>
      <c r="F300" s="11">
        <v>5</v>
      </c>
      <c r="G300" s="11" t="s">
        <v>82</v>
      </c>
      <c r="H300" s="12">
        <v>0.375</v>
      </c>
      <c r="I300" s="28">
        <v>1</v>
      </c>
    </row>
    <row r="301" spans="1:9">
      <c r="A301" s="24">
        <v>45388</v>
      </c>
      <c r="B301" s="33" t="s">
        <v>217</v>
      </c>
      <c r="C301" s="11" t="s">
        <v>79</v>
      </c>
      <c r="D301" s="19" t="s">
        <v>219</v>
      </c>
      <c r="E301" s="11" t="s">
        <v>81</v>
      </c>
      <c r="F301" s="11">
        <v>5</v>
      </c>
      <c r="G301" s="11" t="s">
        <v>82</v>
      </c>
      <c r="H301" s="12">
        <v>0.37847222222222199</v>
      </c>
      <c r="I301" s="28">
        <v>1</v>
      </c>
    </row>
    <row r="302" spans="1:9">
      <c r="A302" s="24">
        <v>45388</v>
      </c>
      <c r="B302" s="33">
        <v>1206572</v>
      </c>
      <c r="C302" s="11" t="s">
        <v>220</v>
      </c>
      <c r="D302" s="19" t="s">
        <v>221</v>
      </c>
      <c r="E302" s="11" t="s">
        <v>81</v>
      </c>
      <c r="F302" s="11">
        <v>1</v>
      </c>
      <c r="G302" s="11" t="s">
        <v>82</v>
      </c>
      <c r="H302" s="12">
        <v>0.45833333333333298</v>
      </c>
      <c r="I302" s="28">
        <v>1</v>
      </c>
    </row>
    <row r="303" spans="1:9">
      <c r="A303" s="24">
        <v>45388</v>
      </c>
      <c r="B303" s="33">
        <v>1206572</v>
      </c>
      <c r="C303" s="11" t="s">
        <v>220</v>
      </c>
      <c r="D303" s="19" t="s">
        <v>222</v>
      </c>
      <c r="E303" s="11" t="s">
        <v>81</v>
      </c>
      <c r="F303" s="11">
        <v>1</v>
      </c>
      <c r="G303" s="11" t="s">
        <v>82</v>
      </c>
      <c r="H303" s="12">
        <v>0.45902777777777798</v>
      </c>
      <c r="I303" s="28">
        <v>1</v>
      </c>
    </row>
    <row r="304" spans="1:9">
      <c r="A304" s="24">
        <v>45388</v>
      </c>
      <c r="B304" s="33">
        <v>1206572</v>
      </c>
      <c r="C304" s="11" t="s">
        <v>220</v>
      </c>
      <c r="D304" s="19" t="s">
        <v>222</v>
      </c>
      <c r="E304" s="11" t="s">
        <v>81</v>
      </c>
      <c r="F304" s="11">
        <v>1</v>
      </c>
      <c r="G304" s="11" t="s">
        <v>82</v>
      </c>
      <c r="H304" s="12">
        <v>0.45972222222222198</v>
      </c>
      <c r="I304" s="28">
        <v>1</v>
      </c>
    </row>
    <row r="305" spans="1:9">
      <c r="A305" s="24">
        <v>45388</v>
      </c>
      <c r="B305" s="33">
        <v>1206572</v>
      </c>
      <c r="C305" s="11" t="s">
        <v>220</v>
      </c>
      <c r="D305" s="19" t="s">
        <v>223</v>
      </c>
      <c r="E305" s="11" t="s">
        <v>81</v>
      </c>
      <c r="F305" s="11">
        <v>1</v>
      </c>
      <c r="G305" s="11" t="s">
        <v>82</v>
      </c>
      <c r="H305" s="12">
        <v>0.46041666666666697</v>
      </c>
      <c r="I305" s="28">
        <v>1</v>
      </c>
    </row>
    <row r="306" spans="1:9">
      <c r="A306" s="24">
        <v>45388</v>
      </c>
      <c r="B306" s="33">
        <v>133939995700</v>
      </c>
      <c r="C306" s="11" t="s">
        <v>220</v>
      </c>
      <c r="D306" s="19" t="s">
        <v>224</v>
      </c>
      <c r="E306" s="11" t="s">
        <v>81</v>
      </c>
      <c r="F306" s="11">
        <v>5</v>
      </c>
      <c r="G306" s="11" t="s">
        <v>82</v>
      </c>
      <c r="H306" s="12">
        <v>4.1666666666666699E-2</v>
      </c>
      <c r="I306" s="28">
        <v>1</v>
      </c>
    </row>
    <row r="307" spans="1:9">
      <c r="A307" s="24">
        <v>45388</v>
      </c>
      <c r="B307" s="33">
        <v>133939995700</v>
      </c>
      <c r="C307" s="11" t="s">
        <v>220</v>
      </c>
      <c r="D307" s="19" t="s">
        <v>224</v>
      </c>
      <c r="E307" s="11" t="s">
        <v>81</v>
      </c>
      <c r="F307" s="11">
        <v>5</v>
      </c>
      <c r="G307" s="11" t="s">
        <v>82</v>
      </c>
      <c r="H307" s="12">
        <v>4.5138888888888902E-2</v>
      </c>
      <c r="I307" s="28">
        <v>1</v>
      </c>
    </row>
    <row r="308" spans="1:9">
      <c r="A308" s="24">
        <v>45357</v>
      </c>
      <c r="B308" s="33">
        <v>13341004001000</v>
      </c>
      <c r="C308" s="11" t="s">
        <v>225</v>
      </c>
      <c r="D308" s="19">
        <v>5.59</v>
      </c>
      <c r="E308" s="11" t="s">
        <v>81</v>
      </c>
      <c r="F308" s="11">
        <v>3</v>
      </c>
      <c r="G308" s="11" t="s">
        <v>82</v>
      </c>
      <c r="H308" s="12">
        <v>0.43611111111111101</v>
      </c>
      <c r="I308" s="28">
        <v>1</v>
      </c>
    </row>
    <row r="309" spans="1:9">
      <c r="A309" s="24">
        <v>45357</v>
      </c>
      <c r="B309" s="33">
        <v>133940400500</v>
      </c>
      <c r="C309" s="11" t="s">
        <v>226</v>
      </c>
      <c r="D309" s="19">
        <v>1.2</v>
      </c>
      <c r="E309" s="11" t="s">
        <v>81</v>
      </c>
      <c r="F309" s="11">
        <v>3</v>
      </c>
      <c r="G309" s="11" t="s">
        <v>82</v>
      </c>
      <c r="H309" s="12">
        <v>0.438194444444444</v>
      </c>
      <c r="I309" s="28">
        <v>1</v>
      </c>
    </row>
    <row r="310" spans="1:9">
      <c r="A310" s="24">
        <v>45357</v>
      </c>
      <c r="B310" s="33">
        <v>133940400500</v>
      </c>
      <c r="C310" s="11" t="s">
        <v>227</v>
      </c>
      <c r="D310" s="19">
        <v>579.57000000000005</v>
      </c>
      <c r="E310" s="11" t="s">
        <v>81</v>
      </c>
      <c r="F310" s="11">
        <v>3</v>
      </c>
      <c r="G310" s="11" t="s">
        <v>82</v>
      </c>
      <c r="H310" s="12">
        <v>0.44027777777777799</v>
      </c>
      <c r="I310" s="28">
        <v>1</v>
      </c>
    </row>
    <row r="311" spans="1:9">
      <c r="A311" s="24">
        <v>45357</v>
      </c>
      <c r="B311" s="33">
        <v>13346106103000</v>
      </c>
      <c r="C311" s="11" t="s">
        <v>87</v>
      </c>
      <c r="D311" s="19">
        <v>10</v>
      </c>
      <c r="E311" s="11" t="s">
        <v>81</v>
      </c>
      <c r="F311" s="11">
        <v>3</v>
      </c>
      <c r="G311" s="11" t="s">
        <v>82</v>
      </c>
      <c r="H311" s="12">
        <v>0.44236111111111098</v>
      </c>
      <c r="I311" s="28">
        <v>1</v>
      </c>
    </row>
    <row r="312" spans="1:9">
      <c r="A312" s="24">
        <v>45357</v>
      </c>
      <c r="B312" s="33">
        <v>13341004001000</v>
      </c>
      <c r="C312" s="11" t="s">
        <v>228</v>
      </c>
      <c r="D312" s="19">
        <v>527.29</v>
      </c>
      <c r="E312" s="11" t="s">
        <v>81</v>
      </c>
      <c r="F312" s="11">
        <v>3</v>
      </c>
      <c r="G312" s="11" t="s">
        <v>82</v>
      </c>
      <c r="H312" s="12">
        <v>0.44444444444444497</v>
      </c>
      <c r="I312" s="28">
        <v>1</v>
      </c>
    </row>
    <row r="313" spans="1:9">
      <c r="A313" s="24">
        <v>45357</v>
      </c>
      <c r="B313" s="33">
        <v>133940400500</v>
      </c>
      <c r="C313" s="11" t="s">
        <v>79</v>
      </c>
      <c r="D313" s="19">
        <v>118.33</v>
      </c>
      <c r="E313" s="11" t="s">
        <v>81</v>
      </c>
      <c r="F313" s="11">
        <v>3</v>
      </c>
      <c r="G313" s="11" t="s">
        <v>82</v>
      </c>
      <c r="H313" s="12">
        <v>0.44652777777777802</v>
      </c>
      <c r="I313" s="28">
        <v>1</v>
      </c>
    </row>
    <row r="314" spans="1:9">
      <c r="A314" s="24">
        <v>45357</v>
      </c>
      <c r="B314" s="33">
        <v>133940400500</v>
      </c>
      <c r="C314" s="11" t="s">
        <v>229</v>
      </c>
      <c r="D314" s="44">
        <v>19678.3</v>
      </c>
      <c r="E314" s="11" t="s">
        <v>81</v>
      </c>
      <c r="F314" s="11">
        <v>3</v>
      </c>
      <c r="G314" s="11" t="s">
        <v>82</v>
      </c>
      <c r="H314" s="12">
        <v>0.44861111111111102</v>
      </c>
      <c r="I314" s="28">
        <v>1</v>
      </c>
    </row>
    <row r="315" spans="1:9">
      <c r="A315" s="24">
        <v>45357</v>
      </c>
      <c r="B315" s="33">
        <v>13341004001000</v>
      </c>
      <c r="C315" s="11" t="s">
        <v>230</v>
      </c>
      <c r="D315" s="19">
        <v>8.2200000000000006</v>
      </c>
      <c r="E315" s="11" t="s">
        <v>81</v>
      </c>
      <c r="F315" s="11">
        <v>3</v>
      </c>
      <c r="G315" s="11" t="s">
        <v>82</v>
      </c>
      <c r="H315" s="12">
        <v>0.45069444444444401</v>
      </c>
      <c r="I315" s="28">
        <v>1</v>
      </c>
    </row>
    <row r="316" spans="1:9">
      <c r="A316" s="24">
        <v>45357</v>
      </c>
      <c r="B316" s="33">
        <v>133940400501</v>
      </c>
      <c r="C316" s="11" t="s">
        <v>231</v>
      </c>
      <c r="D316" s="44">
        <v>317235</v>
      </c>
      <c r="E316" s="11" t="s">
        <v>81</v>
      </c>
      <c r="F316" s="11">
        <v>3</v>
      </c>
      <c r="G316" s="11" t="s">
        <v>82</v>
      </c>
      <c r="H316" s="12">
        <v>0.452777777777778</v>
      </c>
      <c r="I316" s="28">
        <v>1</v>
      </c>
    </row>
    <row r="317" spans="1:9">
      <c r="A317" s="24">
        <v>45357</v>
      </c>
      <c r="B317" s="33">
        <v>133940400501</v>
      </c>
      <c r="C317" s="11" t="s">
        <v>232</v>
      </c>
      <c r="D317" s="44">
        <v>12332</v>
      </c>
      <c r="E317" s="11" t="s">
        <v>81</v>
      </c>
      <c r="F317" s="11">
        <v>3</v>
      </c>
      <c r="G317" s="11" t="s">
        <v>82</v>
      </c>
      <c r="H317" s="12">
        <v>0.45486111111111099</v>
      </c>
      <c r="I317" s="28">
        <v>1</v>
      </c>
    </row>
    <row r="318" spans="1:9">
      <c r="A318" s="24">
        <v>45357</v>
      </c>
      <c r="B318" s="33">
        <v>133940400501</v>
      </c>
      <c r="C318" s="11" t="s">
        <v>233</v>
      </c>
      <c r="D318" s="19">
        <v>290.81</v>
      </c>
      <c r="E318" s="11" t="s">
        <v>81</v>
      </c>
      <c r="F318" s="11">
        <v>3</v>
      </c>
      <c r="G318" s="11" t="s">
        <v>82</v>
      </c>
      <c r="H318" s="12">
        <v>0.45694444444444399</v>
      </c>
      <c r="I318" s="28">
        <v>1</v>
      </c>
    </row>
    <row r="319" spans="1:9">
      <c r="A319" s="24">
        <v>45357</v>
      </c>
      <c r="B319" s="34">
        <v>133940400501</v>
      </c>
      <c r="C319" s="14" t="s">
        <v>234</v>
      </c>
      <c r="D319" s="43">
        <v>2935.65</v>
      </c>
      <c r="E319" s="11" t="s">
        <v>81</v>
      </c>
      <c r="F319" s="11">
        <v>3</v>
      </c>
      <c r="G319" s="11" t="s">
        <v>82</v>
      </c>
      <c r="H319" s="12">
        <v>0.45902777777777798</v>
      </c>
      <c r="I319" s="28">
        <v>1</v>
      </c>
    </row>
    <row r="320" spans="1:9">
      <c r="A320" s="24">
        <v>45357</v>
      </c>
      <c r="B320" s="34">
        <v>133940400500</v>
      </c>
      <c r="C320" s="14" t="s">
        <v>235</v>
      </c>
      <c r="D320" s="43">
        <v>3808.78</v>
      </c>
      <c r="E320" s="11" t="s">
        <v>81</v>
      </c>
      <c r="F320" s="11">
        <v>3</v>
      </c>
      <c r="G320" s="11" t="s">
        <v>82</v>
      </c>
      <c r="H320" s="12">
        <v>0.46111111111111103</v>
      </c>
      <c r="I320" s="28">
        <v>1</v>
      </c>
    </row>
    <row r="321" spans="1:9">
      <c r="A321" s="24">
        <v>45357</v>
      </c>
      <c r="B321" s="34">
        <v>133940400500</v>
      </c>
      <c r="C321" s="14" t="s">
        <v>236</v>
      </c>
      <c r="D321" s="43">
        <v>888.25</v>
      </c>
      <c r="E321" s="11" t="s">
        <v>81</v>
      </c>
      <c r="F321" s="11">
        <v>3</v>
      </c>
      <c r="G321" s="11" t="s">
        <v>82</v>
      </c>
      <c r="H321" s="12">
        <v>0.46319444444444402</v>
      </c>
      <c r="I321" s="28">
        <v>1</v>
      </c>
    </row>
    <row r="322" spans="1:9">
      <c r="A322" s="24">
        <v>45357</v>
      </c>
      <c r="B322" s="34">
        <v>133940400500</v>
      </c>
      <c r="C322" s="14" t="s">
        <v>237</v>
      </c>
      <c r="D322" s="43">
        <v>198.34</v>
      </c>
      <c r="E322" s="11" t="s">
        <v>81</v>
      </c>
      <c r="F322" s="11">
        <v>3</v>
      </c>
      <c r="G322" s="11" t="s">
        <v>82</v>
      </c>
      <c r="H322" s="12">
        <v>0.46527777777777701</v>
      </c>
      <c r="I322" s="28">
        <v>1</v>
      </c>
    </row>
    <row r="323" spans="1:9">
      <c r="A323" s="24">
        <v>45357</v>
      </c>
      <c r="B323" s="34">
        <v>133940400501</v>
      </c>
      <c r="C323" s="14" t="s">
        <v>238</v>
      </c>
      <c r="D323" s="43">
        <v>172151.4</v>
      </c>
      <c r="E323" s="11" t="s">
        <v>81</v>
      </c>
      <c r="F323" s="11">
        <v>3</v>
      </c>
      <c r="G323" s="11" t="s">
        <v>82</v>
      </c>
      <c r="H323" s="12">
        <v>0.46736111111111001</v>
      </c>
      <c r="I323" s="28">
        <v>1</v>
      </c>
    </row>
    <row r="324" spans="1:9">
      <c r="A324" s="24">
        <v>45357</v>
      </c>
      <c r="B324" s="34">
        <v>133940400500</v>
      </c>
      <c r="C324" s="14" t="s">
        <v>140</v>
      </c>
      <c r="D324" s="43">
        <v>7661.46</v>
      </c>
      <c r="E324" s="11" t="s">
        <v>81</v>
      </c>
      <c r="F324" s="11">
        <v>3</v>
      </c>
      <c r="G324" s="11" t="s">
        <v>82</v>
      </c>
      <c r="H324" s="12">
        <v>0.469444444444443</v>
      </c>
      <c r="I324" s="28">
        <v>1</v>
      </c>
    </row>
    <row r="325" spans="1:9">
      <c r="A325" s="24">
        <v>45357</v>
      </c>
      <c r="B325" s="34">
        <v>13341004001000</v>
      </c>
      <c r="C325" s="14" t="s">
        <v>239</v>
      </c>
      <c r="D325" s="43">
        <v>11734.33</v>
      </c>
      <c r="E325" s="11" t="s">
        <v>81</v>
      </c>
      <c r="F325" s="11">
        <v>3</v>
      </c>
      <c r="G325" s="11" t="s">
        <v>82</v>
      </c>
      <c r="H325" s="12">
        <v>0.47152777777777599</v>
      </c>
      <c r="I325" s="28">
        <v>1</v>
      </c>
    </row>
    <row r="326" spans="1:9">
      <c r="A326" s="24">
        <v>45357</v>
      </c>
      <c r="B326" s="34">
        <v>1206572</v>
      </c>
      <c r="C326" s="14" t="s">
        <v>87</v>
      </c>
      <c r="D326" s="43" t="s">
        <v>240</v>
      </c>
      <c r="E326" s="11" t="s">
        <v>81</v>
      </c>
      <c r="F326" s="11">
        <v>1</v>
      </c>
      <c r="G326" s="11" t="s">
        <v>82</v>
      </c>
      <c r="H326" s="12">
        <v>0.47291666666666698</v>
      </c>
      <c r="I326" s="28">
        <v>1</v>
      </c>
    </row>
    <row r="327" spans="1:9">
      <c r="A327" s="24">
        <v>45357</v>
      </c>
      <c r="B327" s="34">
        <v>1206572</v>
      </c>
      <c r="C327" s="14" t="s">
        <v>87</v>
      </c>
      <c r="D327" s="43" t="s">
        <v>241</v>
      </c>
      <c r="E327" s="11" t="s">
        <v>81</v>
      </c>
      <c r="F327" s="11">
        <v>1</v>
      </c>
      <c r="G327" s="11" t="s">
        <v>82</v>
      </c>
      <c r="H327" s="12">
        <v>0.47361111111111098</v>
      </c>
      <c r="I327" s="28">
        <v>1</v>
      </c>
    </row>
    <row r="328" spans="1:9">
      <c r="A328" s="24">
        <v>45357</v>
      </c>
      <c r="B328" s="34">
        <v>1206572</v>
      </c>
      <c r="C328" s="14" t="s">
        <v>87</v>
      </c>
      <c r="D328" s="43" t="s">
        <v>242</v>
      </c>
      <c r="E328" s="11" t="s">
        <v>81</v>
      </c>
      <c r="F328" s="11">
        <v>1</v>
      </c>
      <c r="G328" s="11" t="s">
        <v>82</v>
      </c>
      <c r="H328" s="12">
        <v>0.47430555555555598</v>
      </c>
      <c r="I328" s="28">
        <v>1</v>
      </c>
    </row>
    <row r="329" spans="1:9">
      <c r="A329" s="24">
        <v>45357</v>
      </c>
      <c r="B329" s="34">
        <v>1206572</v>
      </c>
      <c r="C329" s="14" t="s">
        <v>87</v>
      </c>
      <c r="D329" s="43" t="s">
        <v>242</v>
      </c>
      <c r="E329" s="11" t="s">
        <v>81</v>
      </c>
      <c r="F329" s="11">
        <v>1</v>
      </c>
      <c r="G329" s="11" t="s">
        <v>82</v>
      </c>
      <c r="H329" s="12">
        <v>0.47499999999999998</v>
      </c>
      <c r="I329" s="28">
        <v>1</v>
      </c>
    </row>
    <row r="330" spans="1:9">
      <c r="A330" s="24">
        <v>45357</v>
      </c>
      <c r="B330" s="34">
        <v>1206572</v>
      </c>
      <c r="C330" s="14" t="s">
        <v>87</v>
      </c>
      <c r="D330" s="19" t="s">
        <v>243</v>
      </c>
      <c r="E330" s="11" t="s">
        <v>81</v>
      </c>
      <c r="F330" s="11">
        <v>1</v>
      </c>
      <c r="G330" s="11" t="s">
        <v>82</v>
      </c>
      <c r="H330" s="12">
        <v>0.47569444444444398</v>
      </c>
      <c r="I330" s="28">
        <v>1</v>
      </c>
    </row>
  </sheetData>
  <conditionalFormatting sqref="G16:G32">
    <cfRule type="expression" dxfId="8" priority="4">
      <formula>KELLY</formula>
    </cfRule>
  </conditionalFormatting>
  <conditionalFormatting sqref="G33:G58">
    <cfRule type="expression" dxfId="7" priority="8">
      <formula>KELLY</formula>
    </cfRule>
  </conditionalFormatting>
  <conditionalFormatting sqref="G60:G186">
    <cfRule type="expression" dxfId="6" priority="14">
      <formula>KELLY</formula>
    </cfRule>
  </conditionalFormatting>
  <conditionalFormatting sqref="G59:H59 H60:H65">
    <cfRule type="expression" dxfId="5" priority="16">
      <formula>KELLY</formula>
    </cfRule>
  </conditionalFormatting>
  <conditionalFormatting sqref="H43">
    <cfRule type="expression" dxfId="4" priority="9">
      <formula>KELLY</formula>
    </cfRule>
  </conditionalFormatting>
  <conditionalFormatting sqref="J1 G2:H2 N2:N5 H57:H58 G236:H240 G241:G245 N7:N58">
    <cfRule type="expression" dxfId="3" priority="17">
      <formula>KELLY</formula>
    </cfRule>
  </conditionalFormatting>
  <conditionalFormatting sqref="G3:G5">
    <cfRule type="expression" dxfId="2" priority="3">
      <formula>KELLY</formula>
    </cfRule>
  </conditionalFormatting>
  <conditionalFormatting sqref="H6">
    <cfRule type="expression" dxfId="1" priority="2">
      <formula>KELLY</formula>
    </cfRule>
  </conditionalFormatting>
  <conditionalFormatting sqref="G6">
    <cfRule type="expression" dxfId="0" priority="1">
      <formula>KELLY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0AF2-AF59-4943-8550-1B70A56502FC}">
  <dimension ref="A1:E73"/>
  <sheetViews>
    <sheetView topLeftCell="A25" workbookViewId="0">
      <selection activeCell="A72" sqref="A72"/>
    </sheetView>
  </sheetViews>
  <sheetFormatPr defaultColWidth="9" defaultRowHeight="15.75"/>
  <cols>
    <col min="1" max="1" width="60.625" style="28" customWidth="1"/>
    <col min="2" max="2" width="31" style="28" customWidth="1"/>
    <col min="3" max="3" width="25.375" style="28" customWidth="1"/>
    <col min="4" max="4" width="22.75" style="28" customWidth="1"/>
    <col min="5" max="16384" width="9" style="28"/>
  </cols>
  <sheetData>
    <row r="1" spans="1:5">
      <c r="A1" s="25" t="s">
        <v>0</v>
      </c>
      <c r="B1" s="26" t="s">
        <v>1</v>
      </c>
      <c r="C1" s="26" t="s">
        <v>2</v>
      </c>
      <c r="D1" s="27" t="s">
        <v>3</v>
      </c>
      <c r="E1" s="28">
        <f>SUM(B2:B16)</f>
        <v>2</v>
      </c>
    </row>
    <row r="2" spans="1:5">
      <c r="A2" s="28" t="s">
        <v>4</v>
      </c>
      <c r="B2" s="28">
        <v>0</v>
      </c>
    </row>
    <row r="3" spans="1:5">
      <c r="A3" s="28" t="s">
        <v>5</v>
      </c>
      <c r="B3" s="28">
        <v>0</v>
      </c>
    </row>
    <row r="4" spans="1:5">
      <c r="A4" s="28" t="s">
        <v>6</v>
      </c>
      <c r="B4" s="28">
        <v>1</v>
      </c>
    </row>
    <row r="5" spans="1:5">
      <c r="A5" s="28" t="s">
        <v>7</v>
      </c>
      <c r="B5" s="28">
        <v>0</v>
      </c>
    </row>
    <row r="6" spans="1:5">
      <c r="A6" s="28" t="s">
        <v>8</v>
      </c>
      <c r="B6" s="28">
        <v>0</v>
      </c>
    </row>
    <row r="7" spans="1:5">
      <c r="A7" s="28" t="s">
        <v>9</v>
      </c>
      <c r="B7" s="28">
        <v>0</v>
      </c>
    </row>
    <row r="8" spans="1:5">
      <c r="A8" s="28" t="s">
        <v>10</v>
      </c>
      <c r="B8" s="28">
        <v>0</v>
      </c>
    </row>
    <row r="9" spans="1:5">
      <c r="A9" s="28" t="s">
        <v>11</v>
      </c>
      <c r="B9" s="28">
        <v>0</v>
      </c>
    </row>
    <row r="10" spans="1:5">
      <c r="A10" s="28" t="s">
        <v>12</v>
      </c>
      <c r="B10" s="28">
        <v>0</v>
      </c>
    </row>
    <row r="11" spans="1:5">
      <c r="A11" s="28" t="s">
        <v>13</v>
      </c>
      <c r="B11" s="28">
        <v>0</v>
      </c>
    </row>
    <row r="12" spans="1:5">
      <c r="A12" s="28" t="s">
        <v>14</v>
      </c>
      <c r="B12" s="28">
        <v>0</v>
      </c>
    </row>
    <row r="13" spans="1:5">
      <c r="A13" s="28" t="s">
        <v>15</v>
      </c>
      <c r="B13" s="28">
        <v>0</v>
      </c>
    </row>
    <row r="14" spans="1:5">
      <c r="A14" s="28" t="s">
        <v>16</v>
      </c>
      <c r="B14" s="28">
        <v>0</v>
      </c>
    </row>
    <row r="15" spans="1:5">
      <c r="A15" s="28" t="s">
        <v>17</v>
      </c>
      <c r="B15" s="28">
        <v>1</v>
      </c>
    </row>
    <row r="16" spans="1:5">
      <c r="A16" s="28" t="s">
        <v>18</v>
      </c>
      <c r="B16" s="28">
        <v>0</v>
      </c>
    </row>
    <row r="18" spans="1:5">
      <c r="A18" s="28" t="s">
        <v>19</v>
      </c>
      <c r="B18" s="28">
        <f>volume!N64</f>
        <v>0</v>
      </c>
    </row>
    <row r="27" spans="1:5">
      <c r="A27" s="25" t="s">
        <v>21</v>
      </c>
      <c r="C27" s="28" t="s">
        <v>22</v>
      </c>
      <c r="D27" s="28" t="s">
        <v>23</v>
      </c>
      <c r="E27" s="28">
        <f>SUM(B28:B52)</f>
        <v>13</v>
      </c>
    </row>
    <row r="28" spans="1:5">
      <c r="A28" s="28" t="s">
        <v>24</v>
      </c>
      <c r="B28" s="28">
        <v>0</v>
      </c>
    </row>
    <row r="29" spans="1:5">
      <c r="A29" s="28" t="s">
        <v>25</v>
      </c>
      <c r="B29" s="28">
        <v>0</v>
      </c>
    </row>
    <row r="30" spans="1:5">
      <c r="A30" s="28" t="s">
        <v>26</v>
      </c>
      <c r="B30" s="28">
        <v>1</v>
      </c>
    </row>
    <row r="31" spans="1:5">
      <c r="A31" s="28" t="s">
        <v>27</v>
      </c>
      <c r="B31" s="28">
        <v>0</v>
      </c>
    </row>
    <row r="32" spans="1:5">
      <c r="A32" s="28" t="s">
        <v>28</v>
      </c>
      <c r="B32" s="28">
        <v>0</v>
      </c>
    </row>
    <row r="33" spans="1:3">
      <c r="A33" s="28" t="s">
        <v>29</v>
      </c>
      <c r="B33" s="28">
        <v>0</v>
      </c>
    </row>
    <row r="34" spans="1:3">
      <c r="A34" s="28" t="s">
        <v>30</v>
      </c>
      <c r="B34" s="28">
        <v>0</v>
      </c>
    </row>
    <row r="35" spans="1:3">
      <c r="A35" s="28" t="s">
        <v>31</v>
      </c>
      <c r="B35" s="28">
        <v>0</v>
      </c>
    </row>
    <row r="36" spans="1:3">
      <c r="A36" s="28" t="s">
        <v>32</v>
      </c>
      <c r="B36" s="28">
        <v>2</v>
      </c>
    </row>
    <row r="37" spans="1:3">
      <c r="A37" s="28" t="s">
        <v>33</v>
      </c>
      <c r="B37" s="28">
        <v>0</v>
      </c>
    </row>
    <row r="38" spans="1:3">
      <c r="A38" s="28" t="s">
        <v>34</v>
      </c>
      <c r="B38" s="28">
        <v>0</v>
      </c>
    </row>
    <row r="39" spans="1:3">
      <c r="A39" s="28" t="s">
        <v>35</v>
      </c>
      <c r="B39" s="28">
        <v>4</v>
      </c>
    </row>
    <row r="40" spans="1:3">
      <c r="A40" s="28" t="s">
        <v>36</v>
      </c>
      <c r="B40" s="28">
        <v>0</v>
      </c>
    </row>
    <row r="41" spans="1:3">
      <c r="A41" s="28" t="s">
        <v>37</v>
      </c>
      <c r="B41" s="28">
        <v>0</v>
      </c>
    </row>
    <row r="42" spans="1:3">
      <c r="A42" s="28" t="s">
        <v>38</v>
      </c>
      <c r="B42" s="28">
        <v>2</v>
      </c>
    </row>
    <row r="43" spans="1:3">
      <c r="A43" s="28" t="s">
        <v>39</v>
      </c>
      <c r="B43" s="28">
        <v>0</v>
      </c>
    </row>
    <row r="44" spans="1:3">
      <c r="A44" s="28" t="s">
        <v>40</v>
      </c>
      <c r="B44" s="28">
        <v>3</v>
      </c>
      <c r="C44" s="28" t="s">
        <v>318</v>
      </c>
    </row>
    <row r="45" spans="1:3">
      <c r="A45" s="29" t="s">
        <v>41</v>
      </c>
      <c r="B45" s="28">
        <v>0</v>
      </c>
    </row>
    <row r="46" spans="1:3">
      <c r="A46" s="28" t="s">
        <v>42</v>
      </c>
      <c r="B46" s="28">
        <v>0</v>
      </c>
    </row>
    <row r="47" spans="1:3">
      <c r="A47" s="28" t="s">
        <v>43</v>
      </c>
      <c r="B47" s="28">
        <v>0</v>
      </c>
    </row>
    <row r="48" spans="1:3">
      <c r="A48" s="28" t="s">
        <v>44</v>
      </c>
      <c r="B48" s="28">
        <v>0</v>
      </c>
    </row>
    <row r="49" spans="1:3">
      <c r="A49" s="28" t="s">
        <v>45</v>
      </c>
      <c r="B49" s="28">
        <v>0</v>
      </c>
    </row>
    <row r="50" spans="1:3">
      <c r="A50" s="28" t="s">
        <v>46</v>
      </c>
      <c r="B50" s="28">
        <v>0</v>
      </c>
    </row>
    <row r="51" spans="1:3">
      <c r="A51" s="28" t="s">
        <v>47</v>
      </c>
      <c r="B51" s="28">
        <v>1</v>
      </c>
      <c r="C51" s="28">
        <v>0</v>
      </c>
    </row>
    <row r="52" spans="1:3">
      <c r="A52" s="28" t="s">
        <v>48</v>
      </c>
      <c r="B52" s="28">
        <v>0</v>
      </c>
    </row>
    <row r="54" spans="1:3">
      <c r="A54" s="28" t="s">
        <v>49</v>
      </c>
      <c r="B54" s="28">
        <f>24+17</f>
        <v>41</v>
      </c>
    </row>
    <row r="56" spans="1:3">
      <c r="C56" s="25" t="s">
        <v>50</v>
      </c>
    </row>
    <row r="57" spans="1:3">
      <c r="A57" s="29" t="s">
        <v>21</v>
      </c>
      <c r="B57" s="28">
        <f>SUM(B28:B52)</f>
        <v>13</v>
      </c>
      <c r="C57" s="28">
        <f>'Tracing wrong tasks OVER volume'!I5</f>
        <v>228</v>
      </c>
    </row>
    <row r="58" spans="1:3">
      <c r="A58" s="29" t="s">
        <v>0</v>
      </c>
      <c r="B58" s="28">
        <f>SUM(B2:B16)</f>
        <v>2</v>
      </c>
      <c r="C58" s="28">
        <v>108</v>
      </c>
    </row>
    <row r="59" spans="1:3">
      <c r="A59" s="29" t="s">
        <v>51</v>
      </c>
      <c r="B59" s="28">
        <v>0</v>
      </c>
      <c r="C59" s="28">
        <v>4</v>
      </c>
    </row>
    <row r="60" spans="1:3">
      <c r="A60" s="29" t="s">
        <v>54</v>
      </c>
      <c r="B60" s="28">
        <v>0</v>
      </c>
      <c r="C60" s="28">
        <v>0</v>
      </c>
    </row>
    <row r="61" spans="1:3">
      <c r="A61" s="29" t="s">
        <v>55</v>
      </c>
      <c r="B61" s="28">
        <v>0</v>
      </c>
      <c r="C61" s="28">
        <f>volume!N73</f>
        <v>0</v>
      </c>
    </row>
    <row r="62" spans="1:3">
      <c r="A62" s="29" t="s">
        <v>56</v>
      </c>
      <c r="B62" s="28">
        <v>0</v>
      </c>
      <c r="C62" s="28">
        <f>volume!N69</f>
        <v>0</v>
      </c>
    </row>
    <row r="63" spans="1:3">
      <c r="A63" s="29" t="s">
        <v>57</v>
      </c>
      <c r="B63" s="28">
        <v>0</v>
      </c>
      <c r="C63" s="28">
        <f>volume!N75</f>
        <v>0</v>
      </c>
    </row>
    <row r="66" spans="2:4">
      <c r="B66" s="28">
        <f>SUM(B57:B65)</f>
        <v>15</v>
      </c>
    </row>
    <row r="68" spans="2:4">
      <c r="B68" s="28" t="s">
        <v>58</v>
      </c>
      <c r="D68" s="28">
        <f>SUM(B57:B63)</f>
        <v>15</v>
      </c>
    </row>
    <row r="69" spans="2:4">
      <c r="B69" s="28" t="s">
        <v>59</v>
      </c>
      <c r="D69" s="28">
        <f>volume!O2+C59</f>
        <v>596</v>
      </c>
    </row>
    <row r="71" spans="2:4">
      <c r="B71" s="28" t="s">
        <v>60</v>
      </c>
      <c r="D71" s="28">
        <f>D69-D68</f>
        <v>581</v>
      </c>
    </row>
    <row r="72" spans="2:4">
      <c r="B72" s="28" t="s">
        <v>61</v>
      </c>
      <c r="D72" s="28">
        <f>(D71/D69)*100</f>
        <v>97.483221476510067</v>
      </c>
    </row>
    <row r="73" spans="2:4">
      <c r="B73" s="28" t="s">
        <v>62</v>
      </c>
      <c r="D73" s="28">
        <f>(D68/D69)*100</f>
        <v>2.5167785234899327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workbookViewId="0">
      <selection activeCell="C9" sqref="C9:H9"/>
    </sheetView>
  </sheetViews>
  <sheetFormatPr defaultColWidth="9" defaultRowHeight="13.5"/>
  <cols>
    <col min="2" max="2" width="64.25" customWidth="1"/>
    <col min="3" max="3" width="11.375" customWidth="1"/>
    <col min="4" max="4" width="11.75" customWidth="1"/>
    <col min="5" max="5" width="14.75" customWidth="1"/>
    <col min="6" max="6" width="13.25" customWidth="1"/>
    <col min="7" max="7" width="10.875" customWidth="1"/>
  </cols>
  <sheetData>
    <row r="1" spans="1:9">
      <c r="A1" t="s">
        <v>244</v>
      </c>
    </row>
    <row r="3" spans="1:9">
      <c r="B3" s="1" t="s">
        <v>21</v>
      </c>
      <c r="C3" s="3" t="s">
        <v>20</v>
      </c>
      <c r="D3" s="3" t="s">
        <v>284</v>
      </c>
      <c r="E3" s="3" t="s">
        <v>283</v>
      </c>
      <c r="F3" s="3" t="s">
        <v>298</v>
      </c>
      <c r="G3" s="3" t="s">
        <v>312</v>
      </c>
    </row>
    <row r="4" spans="1:9" ht="18.75">
      <c r="B4" s="2" t="s">
        <v>313</v>
      </c>
      <c r="C4" s="3">
        <v>1</v>
      </c>
      <c r="D4" s="3">
        <v>1</v>
      </c>
      <c r="E4" s="3">
        <v>3</v>
      </c>
      <c r="F4" s="3">
        <v>0</v>
      </c>
      <c r="G4" s="3">
        <v>3</v>
      </c>
      <c r="I4" t="s">
        <v>314</v>
      </c>
    </row>
    <row r="5" spans="1:9">
      <c r="B5" t="s">
        <v>285</v>
      </c>
      <c r="C5">
        <v>42</v>
      </c>
      <c r="D5">
        <v>52</v>
      </c>
      <c r="E5">
        <v>42</v>
      </c>
      <c r="F5">
        <v>42</v>
      </c>
      <c r="G5">
        <v>50</v>
      </c>
      <c r="I5">
        <f>SUM(C5:G5)</f>
        <v>228</v>
      </c>
    </row>
    <row r="7" spans="1:9">
      <c r="B7" s="1" t="s">
        <v>0</v>
      </c>
      <c r="C7" s="3" t="s">
        <v>20</v>
      </c>
      <c r="D7" s="3" t="s">
        <v>284</v>
      </c>
      <c r="E7" s="3" t="s">
        <v>283</v>
      </c>
      <c r="F7" s="3" t="s">
        <v>298</v>
      </c>
      <c r="G7" s="3" t="s">
        <v>312</v>
      </c>
    </row>
    <row r="8" spans="1:9" ht="18.75">
      <c r="B8" s="2" t="s">
        <v>313</v>
      </c>
      <c r="C8">
        <v>0</v>
      </c>
      <c r="D8">
        <v>2</v>
      </c>
      <c r="E8">
        <v>0</v>
      </c>
      <c r="F8">
        <v>0</v>
      </c>
      <c r="G8">
        <v>0</v>
      </c>
    </row>
    <row r="9" spans="1:9">
      <c r="B9" t="s">
        <v>315</v>
      </c>
      <c r="C9">
        <v>0</v>
      </c>
      <c r="D9">
        <v>108</v>
      </c>
      <c r="E9">
        <v>0</v>
      </c>
      <c r="F9">
        <v>0</v>
      </c>
      <c r="G9">
        <v>0</v>
      </c>
    </row>
    <row r="21" spans="2:2" ht="18.75">
      <c r="B21" s="2"/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e4bc684-102f-461d-a6dc-b1e58752f380}" enabled="1" method="Standard" siteId="{2d75a51b-29e5-45d5-a5c5-5aa979cb6a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21.6.2024</vt:lpstr>
      <vt:lpstr>24.6.2024</vt:lpstr>
      <vt:lpstr>25.6.2024</vt:lpstr>
      <vt:lpstr>26.6.2024</vt:lpstr>
      <vt:lpstr>27.6.2024</vt:lpstr>
      <vt:lpstr>28.6.2024</vt:lpstr>
      <vt:lpstr>volume</vt:lpstr>
      <vt:lpstr>TOTAL-MONTH</vt:lpstr>
      <vt:lpstr>Tracing wrong tasks OVER volume</vt:lpstr>
    </vt:vector>
  </TitlesOfParts>
  <Company>Commerzbank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Uhrinek, Michal</dc:creator>
  <cp:lastModifiedBy>Uhrinek, Michal</cp:lastModifiedBy>
  <dcterms:created xsi:type="dcterms:W3CDTF">2024-06-18T13:10:00Z</dcterms:created>
  <dcterms:modified xsi:type="dcterms:W3CDTF">2024-06-28T13:29:38Z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54EBA6B702DF45BEA8D5F33777AF22C5_13</vt:lpwstr>
  </property>
  <property fmtid="{D5CDD505-2E9C-101B-9397-08002B2CF9AE}" pid="3" name="KSOProductBuildVer">
    <vt:lpwstr>1033-12.2.0.16909</vt:lpwstr>
  </property>
</Properties>
</file>