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 activeTab="2"/>
  </bookViews>
  <sheets>
    <sheet name="19.6.2024" sheetId="12" r:id="rId1"/>
    <sheet name="20.6.2024" sheetId="11" r:id="rId2"/>
    <sheet name="21.6.2024" sheetId="10" r:id="rId3"/>
    <sheet name="volume" sheetId="2" r:id="rId4"/>
    <sheet name="Tracing Errors" sheetId="8" r:id="rId5"/>
    <sheet name="Errors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<sst xmlns="http://schemas.openxmlformats.org/spreadsheetml/2006/main" count="961" uniqueCount="265">
  <si>
    <t>PTS CURR</t>
  </si>
  <si>
    <t xml:space="preserve">number of errors </t>
  </si>
  <si>
    <t>Total tasks PTS CURR</t>
  </si>
  <si>
    <t>Total number of Errors :</t>
  </si>
  <si>
    <t xml:space="preserve">Processing (routing/late processing/charges) </t>
  </si>
  <si>
    <t>wrong debit value</t>
  </si>
  <si>
    <t>wrong credit value</t>
  </si>
  <si>
    <t>wrong value date</t>
  </si>
  <si>
    <t xml:space="preserve">Field 70 - description </t>
  </si>
  <si>
    <t xml:space="preserve">wrong benefi. Acc/debit account </t>
  </si>
  <si>
    <t>field 58/56</t>
  </si>
  <si>
    <t>field 57a</t>
  </si>
  <si>
    <t xml:space="preserve">wrong amount </t>
  </si>
  <si>
    <t>wrong rate</t>
  </si>
  <si>
    <t xml:space="preserve">fax agreement </t>
  </si>
  <si>
    <t xml:space="preserve">missing repair charges </t>
  </si>
  <si>
    <t xml:space="preserve">wrong debit acc.charges </t>
  </si>
  <si>
    <t xml:space="preserve">not processed </t>
  </si>
  <si>
    <t xml:space="preserve">late processing </t>
  </si>
  <si>
    <t>TOTAL PTS CURR TASKS</t>
  </si>
  <si>
    <t>21.6.2024</t>
  </si>
  <si>
    <t xml:space="preserve">PTS BULK </t>
  </si>
  <si>
    <t>Total tasks PTS BULK</t>
  </si>
  <si>
    <t>Total number of errors</t>
  </si>
  <si>
    <t>Wrong processing</t>
  </si>
  <si>
    <t>Domestic c. payment (wrong acc.numb)</t>
  </si>
  <si>
    <t>wrong input MT103/MT202</t>
  </si>
  <si>
    <t>wrong ref. number</t>
  </si>
  <si>
    <t>wrong currency of acc. N</t>
  </si>
  <si>
    <t>signature check</t>
  </si>
  <si>
    <t>wrong field 50k</t>
  </si>
  <si>
    <t>wrong field 59</t>
  </si>
  <si>
    <t xml:space="preserve">wrong debit acc. Value </t>
  </si>
  <si>
    <t xml:space="preserve">wrong c.account value </t>
  </si>
  <si>
    <t xml:space="preserve">wrong constant symbol </t>
  </si>
  <si>
    <t>DISPO-NAK(wrong charges amount)</t>
  </si>
  <si>
    <t>wrong amount (return payment)</t>
  </si>
  <si>
    <t>field 70 - remitance info.</t>
  </si>
  <si>
    <t>BBP</t>
  </si>
  <si>
    <t>SEPA</t>
  </si>
  <si>
    <t>TRSY</t>
  </si>
  <si>
    <t>DDP</t>
  </si>
  <si>
    <t>DPR</t>
  </si>
  <si>
    <t>DCA</t>
  </si>
  <si>
    <t xml:space="preserve">too late </t>
  </si>
  <si>
    <t xml:space="preserve">accounting </t>
  </si>
  <si>
    <t xml:space="preserve">wrong with charges </t>
  </si>
  <si>
    <t>not processed (because of COT, knowledge, missed..)</t>
  </si>
  <si>
    <t>DP</t>
  </si>
  <si>
    <t xml:space="preserve">TOTAL PTS BULK </t>
  </si>
  <si>
    <t>Total tasks - category</t>
  </si>
  <si>
    <t xml:space="preserve">Rates </t>
  </si>
  <si>
    <t>Dispo</t>
  </si>
  <si>
    <t xml:space="preserve">Telemos </t>
  </si>
  <si>
    <t xml:space="preserve">Messages </t>
  </si>
  <si>
    <t xml:space="preserve">Odmietnuta inkasa </t>
  </si>
  <si>
    <t xml:space="preserve">Open Items </t>
  </si>
  <si>
    <t xml:space="preserve">callback/ signature / disposal </t>
  </si>
  <si>
    <t xml:space="preserve">Total Error </t>
  </si>
  <si>
    <t xml:space="preserve">Total Tasks </t>
  </si>
  <si>
    <t xml:space="preserve">N.successful tasks </t>
  </si>
  <si>
    <t xml:space="preserve">Percentage of successful task </t>
  </si>
  <si>
    <t xml:space="preserve">Error percentage </t>
  </si>
  <si>
    <t>PTS Edit - Input</t>
  </si>
  <si>
    <t>Task Type</t>
  </si>
  <si>
    <t>TASK TYPE LEGEND</t>
  </si>
  <si>
    <t xml:space="preserve">Date </t>
  </si>
  <si>
    <t xml:space="preserve">Reference / acc.number </t>
  </si>
  <si>
    <t>Currency</t>
  </si>
  <si>
    <t>Amount</t>
  </si>
  <si>
    <t>Maker</t>
  </si>
  <si>
    <t>Minute</t>
  </si>
  <si>
    <t>Checker</t>
  </si>
  <si>
    <t>Plus task/volume</t>
  </si>
  <si>
    <t>PTS CURR - PC</t>
  </si>
  <si>
    <t xml:space="preserve">Total daily volume </t>
  </si>
  <si>
    <t>total volume</t>
  </si>
  <si>
    <t>21/6/2024</t>
  </si>
  <si>
    <t>96A7E53393D7088FC5148127E45E8E70</t>
  </si>
  <si>
    <t>EUR</t>
  </si>
  <si>
    <t>62.626,48 </t>
  </si>
  <si>
    <t xml:space="preserve">Michal </t>
  </si>
  <si>
    <t xml:space="preserve">Prague </t>
  </si>
  <si>
    <t>PC</t>
  </si>
  <si>
    <t xml:space="preserve">PTS BULK - PB </t>
  </si>
  <si>
    <t>21/6/2025</t>
  </si>
  <si>
    <t>PRA48168651</t>
  </si>
  <si>
    <t>CZK</t>
  </si>
  <si>
    <t>2.261,28 </t>
  </si>
  <si>
    <t>PB</t>
  </si>
  <si>
    <t>Rates - R</t>
  </si>
  <si>
    <t>SUM OF TYPE</t>
  </si>
  <si>
    <t>21/6/2026</t>
  </si>
  <si>
    <t>PRA48168650</t>
  </si>
  <si>
    <t>27.082,45 </t>
  </si>
  <si>
    <t>Messages - M</t>
  </si>
  <si>
    <t>R</t>
  </si>
  <si>
    <t>21/6/2027</t>
  </si>
  <si>
    <t>17.931.034,48</t>
  </si>
  <si>
    <t>Odmietnuta inkasa - O</t>
  </si>
  <si>
    <t>4.448.600,00</t>
  </si>
  <si>
    <t>Open Items - OI</t>
  </si>
  <si>
    <t xml:space="preserve">callback/ signature / disposal - S </t>
  </si>
  <si>
    <t>L</t>
  </si>
  <si>
    <t>D</t>
  </si>
  <si>
    <t>56.259,00</t>
  </si>
  <si>
    <t>T</t>
  </si>
  <si>
    <t>30.000,-</t>
  </si>
  <si>
    <t>M</t>
  </si>
  <si>
    <t>1331063080/02</t>
  </si>
  <si>
    <t>56702,51</t>
  </si>
  <si>
    <t>O</t>
  </si>
  <si>
    <t>OI</t>
  </si>
  <si>
    <t>OP</t>
  </si>
  <si>
    <t>S</t>
  </si>
  <si>
    <t>20/6/2024</t>
  </si>
  <si>
    <t>500.000,00 </t>
  </si>
  <si>
    <t>F016200XXXXAXXX0001000001</t>
  </si>
  <si>
    <t>183.330,00 </t>
  </si>
  <si>
    <t>74,00</t>
  </si>
  <si>
    <t>2.579.500,00</t>
  </si>
  <si>
    <t>26,00</t>
  </si>
  <si>
    <t>86.000,00</t>
  </si>
  <si>
    <t>ICFSCT240619113214TDE1CZ43000526195</t>
  </si>
  <si>
    <t>46.346,56</t>
  </si>
  <si>
    <t>ICFSCT240619113214TDE1CZ43000526192</t>
  </si>
  <si>
    <t>48.745,63</t>
  </si>
  <si>
    <t>19/6/2024</t>
  </si>
  <si>
    <t>420,00</t>
  </si>
  <si>
    <t>08"47</t>
  </si>
  <si>
    <t>2.803.200,00</t>
  </si>
  <si>
    <t>41.000,00</t>
  </si>
  <si>
    <t>44.544,84 </t>
  </si>
  <si>
    <t>M00241946164</t>
  </si>
  <si>
    <t>5.000,00 </t>
  </si>
  <si>
    <t>44544,84</t>
  </si>
  <si>
    <t>18/6/2024</t>
  </si>
  <si>
    <t>3.909.700,00</t>
  </si>
  <si>
    <t>3,00</t>
  </si>
  <si>
    <t>17/6/2024</t>
  </si>
  <si>
    <t>31,00</t>
  </si>
  <si>
    <t>8.985.600,00</t>
  </si>
  <si>
    <t>45,00</t>
  </si>
  <si>
    <t>32.800,00</t>
  </si>
  <si>
    <t>USD</t>
  </si>
  <si>
    <t>610651,60</t>
  </si>
  <si>
    <t>679173,00</t>
  </si>
  <si>
    <t>PR00001344952</t>
  </si>
  <si>
    <t>16.863,00 </t>
  </si>
  <si>
    <t>11.348,50 </t>
  </si>
  <si>
    <t>14/6/2024</t>
  </si>
  <si>
    <t>1.315,00 </t>
  </si>
  <si>
    <t>RFBNX47FG8K</t>
  </si>
  <si>
    <t>339,00 </t>
  </si>
  <si>
    <t>PR00000187650</t>
  </si>
  <si>
    <t>290,00 </t>
  </si>
  <si>
    <t>50.000,00 </t>
  </si>
  <si>
    <t>214.849,46</t>
  </si>
  <si>
    <t>3.534,00 </t>
  </si>
  <si>
    <t>15.511,47 </t>
  </si>
  <si>
    <t>PRA48137676</t>
  </si>
  <si>
    <t>400.000,00</t>
  </si>
  <si>
    <t>385,00 </t>
  </si>
  <si>
    <t>1063080/02</t>
  </si>
  <si>
    <t>587494,87</t>
  </si>
  <si>
    <t>13/6/2024</t>
  </si>
  <si>
    <t>1.501.605,14 </t>
  </si>
  <si>
    <t>6.795,00 </t>
  </si>
  <si>
    <t>6.532,00 </t>
  </si>
  <si>
    <t>2.556,00 </t>
  </si>
  <si>
    <t>1.500,00 </t>
  </si>
  <si>
    <t>I00239279663</t>
  </si>
  <si>
    <t>384,00 </t>
  </si>
  <si>
    <t>350,00 </t>
  </si>
  <si>
    <t>100.000,00 </t>
  </si>
  <si>
    <t>F016200XXXXAXXX0000000001</t>
  </si>
  <si>
    <t>20.850,00</t>
  </si>
  <si>
    <t>PR00000375758</t>
  </si>
  <si>
    <t>2.400,00 </t>
  </si>
  <si>
    <t>1602000CH4A9F</t>
  </si>
  <si>
    <t>219,00 </t>
  </si>
  <si>
    <t>16020005WATKG</t>
  </si>
  <si>
    <t>21.054,00 </t>
  </si>
  <si>
    <t>3.500,00 </t>
  </si>
  <si>
    <t>1649742742/1XXXX</t>
  </si>
  <si>
    <t>47.117,35</t>
  </si>
  <si>
    <t>4.300,00 </t>
  </si>
  <si>
    <t>35.000,00</t>
  </si>
  <si>
    <t>PRA48082838</t>
  </si>
  <si>
    <t>1.000.000,00</t>
  </si>
  <si>
    <t>5.200,00 </t>
  </si>
  <si>
    <t>4.000.000,00 </t>
  </si>
  <si>
    <t>B240612JX7WHJ</t>
  </si>
  <si>
    <t>1.337,00 </t>
  </si>
  <si>
    <t>201,00 </t>
  </si>
  <si>
    <t>PR00000450051</t>
  </si>
  <si>
    <t>1.276,00 </t>
  </si>
  <si>
    <t>_CFD-AC0FBC33</t>
  </si>
  <si>
    <t>126.821,72 </t>
  </si>
  <si>
    <t>F016200XXXXAXXX0000000002</t>
  </si>
  <si>
    <t>4.982,88 </t>
  </si>
  <si>
    <t>F016200XXXXAXXX0000000008</t>
  </si>
  <si>
    <t>10.620,27 </t>
  </si>
  <si>
    <t>PRA47902536</t>
  </si>
  <si>
    <t>2.521,18 </t>
  </si>
  <si>
    <t>3.892.000,00</t>
  </si>
  <si>
    <t>72.600,00</t>
  </si>
  <si>
    <t>39,00</t>
  </si>
  <si>
    <t>6.279,07</t>
  </si>
  <si>
    <t>2.381.600,00</t>
  </si>
  <si>
    <t>19,00</t>
  </si>
  <si>
    <t>83.000,00</t>
  </si>
  <si>
    <t>61,00</t>
  </si>
  <si>
    <t>50.000,00</t>
  </si>
  <si>
    <t>9568,03</t>
  </si>
  <si>
    <t>54000,00</t>
  </si>
  <si>
    <t>746,00</t>
  </si>
  <si>
    <t>65,00</t>
  </si>
  <si>
    <t>2.836.000,00</t>
  </si>
  <si>
    <t>9,00</t>
  </si>
  <si>
    <t>137,04</t>
  </si>
  <si>
    <t>133103933800EUR</t>
  </si>
  <si>
    <t>19.165,33</t>
  </si>
  <si>
    <t>20.424,74</t>
  </si>
  <si>
    <t>czk</t>
  </si>
  <si>
    <t>67,00</t>
  </si>
  <si>
    <t>4.206.800,00</t>
  </si>
  <si>
    <t>37,00</t>
  </si>
  <si>
    <t>10.000,00</t>
  </si>
  <si>
    <t>AUD</t>
  </si>
  <si>
    <t>CAD</t>
  </si>
  <si>
    <t>CHF</t>
  </si>
  <si>
    <t>DKK</t>
  </si>
  <si>
    <t>GBP</t>
  </si>
  <si>
    <t>HKD</t>
  </si>
  <si>
    <t>HUF</t>
  </si>
  <si>
    <t>JPY</t>
  </si>
  <si>
    <t>NOK</t>
  </si>
  <si>
    <t>PLN</t>
  </si>
  <si>
    <t>RON</t>
  </si>
  <si>
    <t>SEK</t>
  </si>
  <si>
    <t>SGD</t>
  </si>
  <si>
    <t>TRY</t>
  </si>
  <si>
    <t>ZAR</t>
  </si>
  <si>
    <t>107.000,00</t>
  </si>
  <si>
    <t>13,00</t>
  </si>
  <si>
    <t>9.116.100,00</t>
  </si>
  <si>
    <t>71,00</t>
  </si>
  <si>
    <t xml:space="preserve">compare </t>
  </si>
  <si>
    <t>Date example.(01.3.2024)</t>
  </si>
  <si>
    <t>Main Error</t>
  </si>
  <si>
    <t>PTS CUR</t>
  </si>
  <si>
    <t>PTS BULK</t>
  </si>
  <si>
    <t xml:space="preserve">Description </t>
  </si>
  <si>
    <t>20.6.2024</t>
  </si>
  <si>
    <t>Messages</t>
  </si>
  <si>
    <t>lack of knowledge</t>
  </si>
  <si>
    <t>Rates</t>
  </si>
  <si>
    <t>TELEMOS</t>
  </si>
  <si>
    <t>Odmietnuta inkasa</t>
  </si>
  <si>
    <t>Open Items</t>
  </si>
  <si>
    <t>Late processed</t>
  </si>
  <si>
    <t xml:space="preserve">callback / signature / disposal </t>
  </si>
  <si>
    <t>wrong input MT103</t>
  </si>
  <si>
    <t>---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</si>
</sst>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</numFmts>
  <fonts count="30">
    <font>
      <sz val="11"/>
      <color theme="1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sz val="14"/>
      <color theme="1"/>
      <name val="Aptos Narrow"/>
      <charset val="134"/>
      <scheme val="minor"/>
    </font>
    <font>
      <sz val="16"/>
      <color theme="1"/>
      <name val="Aptos Narrow"/>
      <charset val="134"/>
      <scheme val="minor"/>
    </font>
    <font>
      <sz val="14"/>
      <color rgb="FF9C5700"/>
      <name val="Aptos Narrow"/>
      <charset val="134"/>
      <scheme val="minor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9"/>
      <color rgb="FF000000"/>
      <name val="Calibri"/>
      <charset val="134"/>
    </font>
    <font>
      <b/>
      <sz val="12"/>
      <name val="Calibri"/>
      <charset val="134"/>
    </font>
    <font>
      <b/>
      <sz val="11"/>
      <color theme="1"/>
      <name val="Calibri"/>
      <charset val="134"/>
    </font>
    <font>
      <sz val="11"/>
      <name val="Calibri"/>
      <charset val="134"/>
    </font>
    <font>
      <sz val="11"/>
      <color rgb="FF00610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B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0" borderId="1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3" fillId="4" borderId="1" applyNumberFormat="0" applyAlignment="0" applyProtection="0"/>
    <xf numFmtId="0" fontId="25" fillId="11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4" fillId="8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48">
    <xf numFmtId="0" fontId="0" fillId="0" borderId="0" xfId="0"/>
    <xf numFmtId="58" fontId="0" fillId="0" borderId="0" xfId="0" applyNumberFormat="1"/>
    <xf numFmtId="0" fontId="1" fillId="2" borderId="0" xfId="24"/>
    <xf numFmtId="0" fontId="2" fillId="3" borderId="0" xfId="23"/>
    <xf numFmtId="0" fontId="3" fillId="4" borderId="1" xfId="18"/>
    <xf numFmtId="0" fontId="4" fillId="0" borderId="0" xfId="0" applyFont="1"/>
    <xf numFmtId="0" fontId="5" fillId="0" borderId="0" xfId="0" applyFont="1"/>
    <xf numFmtId="0" fontId="6" fillId="2" borderId="0" xfId="24" applyFont="1"/>
    <xf numFmtId="0" fontId="4" fillId="5" borderId="0" xfId="0" applyFont="1" applyFill="1"/>
    <xf numFmtId="0" fontId="0" fillId="0" borderId="2" xfId="0" applyBorder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3" xfId="0" applyFont="1" applyBorder="1" applyAlignment="1">
      <alignment horizontal="left" vertical="top"/>
    </xf>
    <xf numFmtId="44" fontId="8" fillId="0" borderId="3" xfId="0" applyNumberFormat="1" applyFont="1" applyBorder="1" applyAlignment="1">
      <alignment horizontal="left" vertical="top"/>
    </xf>
    <xf numFmtId="58" fontId="9" fillId="5" borderId="4" xfId="0" applyNumberFormat="1" applyFont="1" applyFill="1" applyBorder="1" applyAlignment="1">
      <alignment horizontal="left" vertical="top"/>
    </xf>
    <xf numFmtId="44" fontId="9" fillId="5" borderId="5" xfId="0" applyNumberFormat="1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/>
    </xf>
    <xf numFmtId="43" fontId="9" fillId="5" borderId="5" xfId="1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0" xfId="0" applyFont="1"/>
    <xf numFmtId="20" fontId="8" fillId="0" borderId="0" xfId="0" applyNumberFormat="1" applyFont="1" applyAlignment="1">
      <alignment horizontal="left" vertical="top"/>
    </xf>
    <xf numFmtId="44" fontId="8" fillId="0" borderId="0" xfId="0" applyNumberFormat="1" applyFont="1" applyAlignment="1">
      <alignment horizontal="left" vertical="top"/>
    </xf>
    <xf numFmtId="3" fontId="8" fillId="0" borderId="0" xfId="0" applyNumberFormat="1" applyFont="1" applyAlignment="1">
      <alignment horizontal="left" vertical="top"/>
    </xf>
    <xf numFmtId="58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20" fontId="9" fillId="0" borderId="0" xfId="0" applyNumberFormat="1" applyFont="1" applyAlignment="1">
      <alignment horizontal="left" vertical="top"/>
    </xf>
    <xf numFmtId="43" fontId="9" fillId="0" borderId="0" xfId="1" applyFont="1" applyFill="1" applyBorder="1" applyAlignment="1">
      <alignment horizontal="left" vertical="top"/>
    </xf>
    <xf numFmtId="0" fontId="11" fillId="5" borderId="0" xfId="0" applyFont="1" applyFill="1" applyBorder="1" applyAlignment="1">
      <alignment horizontal="center" vertical="top"/>
    </xf>
    <xf numFmtId="0" fontId="12" fillId="0" borderId="0" xfId="0" applyFont="1" applyAlignment="1">
      <alignment horizontal="center"/>
    </xf>
    <xf numFmtId="0" fontId="7" fillId="6" borderId="0" xfId="0" applyFont="1" applyFill="1" applyAlignment="1">
      <alignment horizontal="left"/>
    </xf>
    <xf numFmtId="0" fontId="7" fillId="0" borderId="0" xfId="0" applyFont="1" applyFill="1" applyBorder="1" applyAlignment="1">
      <alignment horizontal="right"/>
    </xf>
    <xf numFmtId="0" fontId="9" fillId="5" borderId="7" xfId="0" applyFont="1" applyFill="1" applyBorder="1" applyAlignment="1">
      <alignment horizontal="left" vertical="top"/>
    </xf>
    <xf numFmtId="0" fontId="8" fillId="0" borderId="0" xfId="0" applyFont="1" applyAlignment="1">
      <alignment horizontal="right" vertical="top"/>
    </xf>
    <xf numFmtId="0" fontId="1" fillId="6" borderId="0" xfId="24" applyFill="1" applyAlignment="1">
      <alignment horizontal="left"/>
    </xf>
    <xf numFmtId="0" fontId="7" fillId="5" borderId="0" xfId="0" applyFont="1" applyFill="1"/>
    <xf numFmtId="0" fontId="7" fillId="0" borderId="0" xfId="0" applyFont="1" applyAlignment="1">
      <alignment horizontal="right" wrapText="1"/>
    </xf>
    <xf numFmtId="0" fontId="7" fillId="0" borderId="0" xfId="0" applyNumberFormat="1" applyFont="1"/>
    <xf numFmtId="0" fontId="13" fillId="0" borderId="0" xfId="0" applyFont="1" applyAlignment="1">
      <alignment horizontal="right"/>
    </xf>
    <xf numFmtId="58" fontId="8" fillId="0" borderId="0" xfId="0" applyNumberFormat="1" applyFont="1" applyAlignment="1">
      <alignment horizontal="left" vertical="top"/>
    </xf>
    <xf numFmtId="0" fontId="10" fillId="7" borderId="0" xfId="0" applyFont="1" applyFill="1" applyAlignment="1">
      <alignment horizontal="left" vertical="top" wrapText="1"/>
    </xf>
    <xf numFmtId="4" fontId="8" fillId="0" borderId="0" xfId="0" applyNumberFormat="1" applyFont="1" applyAlignment="1">
      <alignment horizontal="left" vertical="top"/>
    </xf>
    <xf numFmtId="44" fontId="9" fillId="0" borderId="0" xfId="0" applyNumberFormat="1" applyFont="1" applyAlignment="1">
      <alignment horizontal="left" vertical="top"/>
    </xf>
    <xf numFmtId="0" fontId="5" fillId="5" borderId="0" xfId="0" applyFont="1" applyFill="1"/>
    <xf numFmtId="0" fontId="14" fillId="8" borderId="0" xfId="22"/>
    <xf numFmtId="0" fontId="0" fillId="5" borderId="0" xfId="0" applyFill="1"/>
    <xf numFmtId="0" fontId="0" fillId="0" borderId="0" xfId="0" applyNumberFormat="1"/>
    <xf numFmtId="0" fontId="5" fillId="0" borderId="0" xfId="0" applyFont="1" quotePrefix="1"/>
    <xf numFmtId="0" fontId="4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bgColor theme="5" tint="0.3999450666829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CURR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84171869524484"/>
          <c:y val="0.144444551792989"/>
          <c:w val="0.569981763178785"/>
          <c:h val="0.855555448207011"/>
        </c:manualLayout>
      </c:layout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pPr defTabSz="914400">
                      <a:defRPr lang="en-US" sz="10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0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'21.6.2024'!#REF!</c:f>
              <c:numCache>
                <c:ptCount val="0"/>
              </c:numCache>
            </c:numRef>
          </c:cat>
          <c:val>
            <c:numRef>
              <c:f>'21.6.2024'!#REF!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'21.6.2024'!#REF!</c15:f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main tasks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23ef5e4b-f52a-4314-a670-f802a7e3ebed}" type="CATEGORYNAME">
                      <a:t>[CATEGORY NAME]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'21.6.2024'!#REF!</c:f>
              <c:numCache>
                <c:ptCount val="0"/>
              </c:numCache>
            </c:numRef>
          </c:cat>
          <c:val>
            <c:numRef>
              <c:f>'21.6.2024'!#REF!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'21.6.2024'!#REF!</c15:f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Error vs tasks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'21.6.2024'!#REF!</c:f>
              <c:numCache>
                <c:ptCount val="0"/>
              </c:numCache>
            </c:numRef>
          </c:cat>
          <c:val>
            <c:numRef>
              <c:f>'21.6.2024'!#REF!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07768623"/>
        <c:axId val="407775343"/>
      </c:barChart>
      <c:catAx>
        <c:axId val="40776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775343"/>
        <c:crosses val="autoZero"/>
        <c:auto val="1"/>
        <c:lblAlgn val="ctr"/>
        <c:lblOffset val="100"/>
        <c:noMultiLvlLbl val="0"/>
      </c:catAx>
      <c:valAx>
        <c:axId val="40777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7686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BULK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455eb466-bf06-4dc6-b573-a80ad659c4c0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08e5e7de-c95b-4abf-ae42-d97aee65f879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5246e252-f581-4b33-8430-6cfe6fb02091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3fc873e2-326f-44ec-b716-5706a124c0f6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3f5814dc-9af8-46fe-940f-37819ceaedf3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792b8385-20f3-4ce1-8f0b-2771f0acaa50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1b35e43f-afb2-4f7c-ace0-ff3fa5849555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50072165-ecae-41f6-aa7f-c9385003af6a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d2e6af67-ed4e-4743-b014-f91adf9f1153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ba95a228-ba48-42cf-be55-2f555e6b91ed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9565b873-7695-4e4f-88ee-2970557243d0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152f8a1b-6980-4a44-82e2-24c0b5147447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9fb3c27b-1538-41e0-a1db-2b50067a8b38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e7738b96-ddbc-4407-a90e-0b85201c7587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e1854927-19c9-4e75-8002-6d0094d15a00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4b300cfd-5603-408f-bcd9-306c480dc4fb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c6a900e3-b12e-48d5-9cf1-7c0790742174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7f39a1ca-96b3-4464-81aa-63a646c2366f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f4960ffc-8f99-4716-ab17-0cb9101f3d5f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2640cd98-a3ed-4c82-bee6-371a2e00953d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245bef37-45c5-4c07-ae0e-a218d3e0cc3a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5b6568bd-9b76-4511-9415-983acdc733a5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10173978-67df-4f04-827d-9f84dcb2081a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208d0ff6-a5d7-4a93-ad34-d45f49ecb40d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'21.6.2024'!$A$32:$A$55</c:f>
              <c:strCache>
                <c:ptCount val="24"/>
                <c:pt idx="0">
                  <c:v>Wrong processing</c:v>
                </c:pt>
                <c:pt idx="1">
                  <c:v>Domestic c. payment (wrong acc.numb)</c:v>
                </c:pt>
                <c:pt idx="2">
                  <c:v>wrong input MT103/MT202</c:v>
                </c:pt>
                <c:pt idx="3">
                  <c:v>wrong ref. number</c:v>
                </c:pt>
                <c:pt idx="4">
                  <c:v>wrong currency of acc. N</c:v>
                </c:pt>
                <c:pt idx="5">
                  <c:v>signature check</c:v>
                </c:pt>
                <c:pt idx="6">
                  <c:v>wrong field 50k</c:v>
                </c:pt>
                <c:pt idx="7">
                  <c:v>wrong field 59</c:v>
                </c:pt>
                <c:pt idx="8">
                  <c:v>wrong debit acc. Value </c:v>
                </c:pt>
                <c:pt idx="9">
                  <c:v>wrong c.account value </c:v>
                </c:pt>
                <c:pt idx="10">
                  <c:v>wrong constant symbol </c:v>
                </c:pt>
                <c:pt idx="11">
                  <c:v>DISPO-NAK(wrong charges amount)</c:v>
                </c:pt>
                <c:pt idx="12">
                  <c:v>wrong amount (return payment)</c:v>
                </c:pt>
                <c:pt idx="13">
                  <c:v>field 70 - remitance info.</c:v>
                </c:pt>
                <c:pt idx="14">
                  <c:v>BBP</c:v>
                </c:pt>
                <c:pt idx="15">
                  <c:v>SEPA</c:v>
                </c:pt>
                <c:pt idx="16">
                  <c:v>TRSY</c:v>
                </c:pt>
                <c:pt idx="17">
                  <c:v>DDP</c:v>
                </c:pt>
                <c:pt idx="18">
                  <c:v>DPR</c:v>
                </c:pt>
                <c:pt idx="19">
                  <c:v>DCA</c:v>
                </c:pt>
                <c:pt idx="20">
                  <c:v>too late </c:v>
                </c:pt>
                <c:pt idx="21">
                  <c:v>accounting </c:v>
                </c:pt>
                <c:pt idx="22">
                  <c:v>wrong with charges </c:v>
                </c:pt>
                <c:pt idx="23">
                  <c:v>not processed (because of COT, knowledge, missed..)</c:v>
                </c:pt>
              </c:strCache>
            </c:strRef>
          </c:cat>
          <c:val>
            <c:numRef>
              <c:f>'21.6.2024'!$B$32:$B$55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'21.6.2024'!$B$32:$B$56</c15:f>
                <c15:dlblRangeCache>
                  <c:ptCount val="25"/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212224350295"/>
          <c:y val="0.0153334822508889"/>
          <c:w val="0.339151412901825"/>
          <c:h val="0.97873010554531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CURR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84171869524484"/>
          <c:y val="0.144444551792989"/>
          <c:w val="0.569981763178785"/>
          <c:h val="0.855555448207011"/>
        </c:manualLayout>
      </c:layout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pPr defTabSz="914400">
                      <a:defRPr lang="en-US" sz="10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0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'21.6.2024'!#REF!</c:f>
              <c:numCache>
                <c:ptCount val="0"/>
              </c:numCache>
            </c:numRef>
          </c:cat>
          <c:val>
            <c:numRef>
              <c:f>'21.6.2024'!#REF!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'21.6.2024'!#REF!</c15:f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main tasks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313dc7c4-c54a-46ea-b966-b55b8b68ee86}" type="CATEGORYNAME">
                      <a:t>[CATEGORY NAME]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'21.6.2024'!#REF!</c:f>
              <c:numCache>
                <c:ptCount val="0"/>
              </c:numCache>
            </c:numRef>
          </c:cat>
          <c:val>
            <c:numRef>
              <c:f>'21.6.2024'!#REF!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'21.6.2024'!#REF!</c15:f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Error vs tasks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'21.6.2024'!#REF!</c:f>
              <c:numCache>
                <c:ptCount val="0"/>
              </c:numCache>
            </c:numRef>
          </c:cat>
          <c:val>
            <c:numRef>
              <c:f>'21.6.2024'!#REF!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07768623"/>
        <c:axId val="407775343"/>
      </c:barChart>
      <c:catAx>
        <c:axId val="40776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775343"/>
        <c:crosses val="autoZero"/>
        <c:auto val="1"/>
        <c:lblAlgn val="ctr"/>
        <c:lblOffset val="100"/>
        <c:noMultiLvlLbl val="0"/>
      </c:catAx>
      <c:valAx>
        <c:axId val="4077753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7686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BULK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02009bf5-0a6d-434a-af4c-cf2f83729794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ef69d1f7-572a-4fdb-81bf-5d5b47917ab5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b5c32155-1996-4d18-995c-a61f5d3cae9b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5684501b-abf7-4278-b9d6-911f64e8183e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94bb4d0c-a4cc-44e2-a1bf-647d35c3cb89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dd8c1819-9fce-404c-91cc-28b8b1066ad4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54f7bd62-25f7-40c4-80b4-2a6d6d2043d2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25be207c-9ba2-4b0f-b166-3e54f37e83da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58710575-6123-47d8-b53f-c7df17b60232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4ecbf27a-837a-4e15-ba85-3783c7824f60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975ff7ee-ebd5-42ce-ad27-a8ab01c755f4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65ffeb65-3baf-4b25-9e32-0565ac993529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da7988b7-af83-4b8c-ad69-7e9d71a52a83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9005961d-7139-46b7-9e9f-d7f6a8e35e63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c4cbc049-1b4d-447a-ac6d-8212edf86041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a5f10026-7d73-42c9-950b-f8b6829d4e24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d644f17b-393d-4f08-a158-58077c9a6110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1676f96a-58ee-4be3-bb8c-a004fee476d7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7ec647f0-7631-4eb9-9bea-a78c9afa9c40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6a82393e-b42d-473a-8751-6bc98aa1394a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af9e3bdf-a13e-47f5-84b9-7317f5997983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24a5783a-da91-4bc5-b07a-a423c0c75baf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d4402d97-7548-4a8c-82c2-075c8a40de9e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fbe33f59-3fd4-4406-b786-a3e933e6a3d5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'21.6.2024'!$A$32:$A$55</c:f>
              <c:strCache>
                <c:ptCount val="24"/>
                <c:pt idx="0">
                  <c:v>Wrong processing</c:v>
                </c:pt>
                <c:pt idx="1">
                  <c:v>Domestic c. payment (wrong acc.numb)</c:v>
                </c:pt>
                <c:pt idx="2">
                  <c:v>wrong input MT103/MT202</c:v>
                </c:pt>
                <c:pt idx="3">
                  <c:v>wrong ref. number</c:v>
                </c:pt>
                <c:pt idx="4">
                  <c:v>wrong currency of acc. N</c:v>
                </c:pt>
                <c:pt idx="5">
                  <c:v>signature check</c:v>
                </c:pt>
                <c:pt idx="6">
                  <c:v>wrong field 50k</c:v>
                </c:pt>
                <c:pt idx="7">
                  <c:v>wrong field 59</c:v>
                </c:pt>
                <c:pt idx="8">
                  <c:v>wrong debit acc. Value </c:v>
                </c:pt>
                <c:pt idx="9">
                  <c:v>wrong c.account value </c:v>
                </c:pt>
                <c:pt idx="10">
                  <c:v>wrong constant symbol </c:v>
                </c:pt>
                <c:pt idx="11">
                  <c:v>DISPO-NAK(wrong charges amount)</c:v>
                </c:pt>
                <c:pt idx="12">
                  <c:v>wrong amount (return payment)</c:v>
                </c:pt>
                <c:pt idx="13">
                  <c:v>field 70 - remitance info.</c:v>
                </c:pt>
                <c:pt idx="14">
                  <c:v>BBP</c:v>
                </c:pt>
                <c:pt idx="15">
                  <c:v>SEPA</c:v>
                </c:pt>
                <c:pt idx="16">
                  <c:v>TRSY</c:v>
                </c:pt>
                <c:pt idx="17">
                  <c:v>DDP</c:v>
                </c:pt>
                <c:pt idx="18">
                  <c:v>DPR</c:v>
                </c:pt>
                <c:pt idx="19">
                  <c:v>DCA</c:v>
                </c:pt>
                <c:pt idx="20">
                  <c:v>too late </c:v>
                </c:pt>
                <c:pt idx="21">
                  <c:v>accounting </c:v>
                </c:pt>
                <c:pt idx="22">
                  <c:v>wrong with charges </c:v>
                </c:pt>
                <c:pt idx="23">
                  <c:v>not processed (because of COT, knowledge, missed..)</c:v>
                </c:pt>
              </c:strCache>
            </c:strRef>
          </c:cat>
          <c:val>
            <c:numRef>
              <c:f>'21.6.2024'!$B$32:$B$55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'21.6.2024'!$B$32:$B$56</c15:f>
                <c15:dlblRangeCache>
                  <c:ptCount val="25"/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212224350295"/>
          <c:y val="0.0153334822508889"/>
          <c:w val="0.339151412901825"/>
          <c:h val="0.97873010554531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CURR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84171869524484"/>
          <c:y val="0.144444551792989"/>
          <c:w val="0.569981763178785"/>
          <c:h val="0.855555448207011"/>
        </c:manualLayout>
      </c:layout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pPr defTabSz="914400">
                      <a:defRPr lang="en-US" sz="10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t>0</a:t>
                    </a:r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'21.6.2024'!#REF!</c:f>
              <c:numCache>
                <c:ptCount val="0"/>
              </c:numCache>
            </c:numRef>
          </c:cat>
          <c:val>
            <c:numRef>
              <c:f>'21.6.2024'!#REF!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'21.6.2024'!#REF!</c15:f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PTS BULK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bed190b2-22d9-4c98-907b-10b6a4f5d5b3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be4cc51e-81ac-45d4-84f5-d65bdf93dbf1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3731859c-53c7-4211-a326-c9f90503bb15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0fdf804f-4647-420e-9bc4-c797f7c0be83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d1fd2c34-bf14-4fcb-b27d-32daaf2ed8d3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6908012a-5cd4-410f-af22-1cad1b9ffe69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f6fb4ae2-2389-4079-877a-8bd8a7ab07ce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21bdcffe-3349-477d-bc84-a918e608433d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e21139e6-928c-4d76-ae8a-9e1865f2c9a0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f6b3960c-3223-453f-80da-57ae2bd9ea40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6fd1d21c-a253-4300-ab37-44e05255e816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04e08784-d84c-4a7a-a85f-08230b2f23ff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20d569e4-c189-4e1c-81be-8f8856f999c7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6a6ce7d4-1de8-48cd-80dd-77e7807861bf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4be94803-8cf2-4e71-8a5c-3df6c046bf3f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d9228a0c-35b0-453f-a644-73c36cba7b7e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16ceb1be-1f7c-4cba-b346-e2970a0cbd60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55991b56-9ff8-4f91-bf48-4d710ea3f317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8d5d63a1-26a4-4148-8c00-b6c89d923a1a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75dfa837-d905-4f00-9464-fa314ce4d9a6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9af9393b-be1d-4e5b-849c-bfc58a0e6b6e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1adef02a-4d9a-4fb7-bced-0206dff3d910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0a688259-2c18-4ef4-a564-9c214df9a37d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ff5604bc-afe9-4ce5-ba87-3786abf5e458}" type="CELLRANGE">
                      <a:t>[CELLRANGE]</a:t>
                    </a:fld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'21.6.2024'!$A$32:$A$55</c:f>
              <c:strCache>
                <c:ptCount val="24"/>
                <c:pt idx="0">
                  <c:v>Wrong processing</c:v>
                </c:pt>
                <c:pt idx="1">
                  <c:v>Domestic c. payment (wrong acc.numb)</c:v>
                </c:pt>
                <c:pt idx="2">
                  <c:v>wrong input MT103/MT202</c:v>
                </c:pt>
                <c:pt idx="3">
                  <c:v>wrong ref. number</c:v>
                </c:pt>
                <c:pt idx="4">
                  <c:v>wrong currency of acc. N</c:v>
                </c:pt>
                <c:pt idx="5">
                  <c:v>signature check</c:v>
                </c:pt>
                <c:pt idx="6">
                  <c:v>wrong field 50k</c:v>
                </c:pt>
                <c:pt idx="7">
                  <c:v>wrong field 59</c:v>
                </c:pt>
                <c:pt idx="8">
                  <c:v>wrong debit acc. Value </c:v>
                </c:pt>
                <c:pt idx="9">
                  <c:v>wrong c.account value </c:v>
                </c:pt>
                <c:pt idx="10">
                  <c:v>wrong constant symbol </c:v>
                </c:pt>
                <c:pt idx="11">
                  <c:v>DISPO-NAK(wrong charges amount)</c:v>
                </c:pt>
                <c:pt idx="12">
                  <c:v>wrong amount (return payment)</c:v>
                </c:pt>
                <c:pt idx="13">
                  <c:v>field 70 - remitance info.</c:v>
                </c:pt>
                <c:pt idx="14">
                  <c:v>BBP</c:v>
                </c:pt>
                <c:pt idx="15">
                  <c:v>SEPA</c:v>
                </c:pt>
                <c:pt idx="16">
                  <c:v>TRSY</c:v>
                </c:pt>
                <c:pt idx="17">
                  <c:v>DDP</c:v>
                </c:pt>
                <c:pt idx="18">
                  <c:v>DPR</c:v>
                </c:pt>
                <c:pt idx="19">
                  <c:v>DCA</c:v>
                </c:pt>
                <c:pt idx="20">
                  <c:v>too late </c:v>
                </c:pt>
                <c:pt idx="21">
                  <c:v>accounting </c:v>
                </c:pt>
                <c:pt idx="22">
                  <c:v>wrong with charges </c:v>
                </c:pt>
                <c:pt idx="23">
                  <c:v>not processed (because of COT, knowledge, missed..)</c:v>
                </c:pt>
              </c:strCache>
            </c:strRef>
          </c:cat>
          <c:val>
            <c:numRef>
              <c:f>'21.6.2024'!$B$32:$B$55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'21.6.2024'!$B$32:$B$56</c15:f>
                <c15:dlblRangeCache>
                  <c:ptCount val="25"/>
                  <c:pt idx="0">
                    <c:v>0</c:v>
                  </c:pt>
                  <c:pt idx="1">
                    <c:v>0</c:v>
                  </c:pt>
                  <c:pt idx="2">
                    <c:v>1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212224350295"/>
          <c:y val="0.0153334822508889"/>
          <c:w val="0.339151412901825"/>
          <c:h val="0.97873010554531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ERROS - TOTAL TASKS</a:t>
            </a:r>
          </a:p>
        </c:rich>
      </c:tx>
      <c:layout>
        <c:manualLayout>
          <c:xMode val="edge"/>
          <c:yMode val="edge"/>
          <c:x val="0.243784458545719"/>
          <c:y val="0.039170506912442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('21.6.2024'!$D$72,'21.6.2024'!$D$73)</c:f>
              <c:numCache>
                <c:formatCode>General</c:formatCode>
                <c:ptCount val="2"/>
                <c:pt idx="0">
                  <c:v>14</c:v>
                </c:pt>
                <c:pt idx="1">
                  <c:v>191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286823498"/>
        <c:axId val="488462848"/>
      </c:barChart>
      <c:catAx>
        <c:axId val="286823498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8462848"/>
        <c:crosses val="autoZero"/>
        <c:auto val="1"/>
        <c:lblAlgn val="ctr"/>
        <c:lblOffset val="100"/>
        <c:noMultiLvlLbl val="0"/>
      </c:catAx>
      <c:valAx>
        <c:axId val="4884628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682349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9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/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0">
                    <a:schemeClr val="accent6">
                      <a:lumMod val="40000"/>
                      <a:lumOff val="60000"/>
                    </a:schemeClr>
                  </a:gs>
                  <a:gs pos="9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/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0">
                    <a:schemeClr val="accent1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</a:schemeClr>
                    </a:gs>
                    <a:gs pos="100000">
                      <a:schemeClr val="accent1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0">
                    <a:schemeClr val="accent2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</a:schemeClr>
                    </a:gs>
                    <a:gs pos="100000">
                      <a:schemeClr val="accent2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0">
                    <a:schemeClr val="accent3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</a:schemeClr>
                    </a:gs>
                    <a:gs pos="100000">
                      <a:schemeClr val="accent3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'21.6.2024'!$B$61:$B$69</c:f>
              <c:numCache>
                <c:formatCode>General</c:formatCode>
                <c:ptCount val="9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'Tracing Errors'!$B$4</c:f>
              <c:strCache>
                <c:ptCount val="1"/>
                <c:pt idx="0">
                  <c:v>not processed (because of COT, knowledge, missed..)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'Tracing Errors'!$C$3:$G$3</c:f>
              <c:str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21.6.2024</c:v>
                </c:pt>
              </c:strCache>
            </c:strRef>
          </c:cat>
          <c:val>
            <c:numRef>
              <c:f>'Tracing Errors'!$C$4:$G$4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97003424"/>
        <c:axId val="597003904"/>
      </c:lineChart>
      <c:catAx>
        <c:axId val="59700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7003904"/>
        <c:crosses val="autoZero"/>
        <c:auto val="1"/>
        <c:lblAlgn val="ctr"/>
        <c:lblOffset val="100"/>
        <c:noMultiLvlLbl val="0"/>
      </c:catAx>
      <c:valAx>
        <c:axId val="597003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700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chart" Target="../charts/chart12.xml"/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1638300</xdr:colOff>
      <xdr:row>1</xdr:row>
      <xdr:rowOff>133350</xdr:rowOff>
    </xdr:from>
    <xdr:to>
      <xdr:col>16</xdr:col>
      <xdr:colOff>28575</xdr:colOff>
      <xdr:row>23</xdr:row>
      <xdr:rowOff>114300</xdr:rowOff>
    </xdr:to>
    <xdr:graphicFrame>
      <xdr:nvGraphicFramePr>
        <xdr:cNvPr id="2" name="Chart 1"/>
        <xdr:cNvGraphicFramePr/>
      </xdr:nvGraphicFramePr>
      <xdr:xfrm>
        <a:off x="10554970" y="392430"/>
        <a:ext cx="8353425" cy="5261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59</xdr:row>
      <xdr:rowOff>161924</xdr:rowOff>
    </xdr:from>
    <xdr:to>
      <xdr:col>16</xdr:col>
      <xdr:colOff>0</xdr:colOff>
      <xdr:row>89</xdr:row>
      <xdr:rowOff>180974</xdr:rowOff>
    </xdr:to>
    <xdr:graphicFrame>
      <xdr:nvGraphicFramePr>
        <xdr:cNvPr id="3" name="Chart 2"/>
        <xdr:cNvGraphicFramePr/>
      </xdr:nvGraphicFramePr>
      <xdr:xfrm>
        <a:off x="11164570" y="13244830"/>
        <a:ext cx="7715250" cy="5271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4495799</xdr:colOff>
      <xdr:row>78</xdr:row>
      <xdr:rowOff>171449</xdr:rowOff>
    </xdr:from>
    <xdr:to>
      <xdr:col>3</xdr:col>
      <xdr:colOff>1714499</xdr:colOff>
      <xdr:row>99</xdr:row>
      <xdr:rowOff>19049</xdr:rowOff>
    </xdr:to>
    <xdr:graphicFrame>
      <xdr:nvGraphicFramePr>
        <xdr:cNvPr id="4" name="Chart 3"/>
        <xdr:cNvGraphicFramePr/>
      </xdr:nvGraphicFramePr>
      <xdr:xfrm>
        <a:off x="4495165" y="16584295"/>
        <a:ext cx="6135370" cy="3528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23811</xdr:colOff>
      <xdr:row>31</xdr:row>
      <xdr:rowOff>47625</xdr:rowOff>
    </xdr:from>
    <xdr:to>
      <xdr:col>11</xdr:col>
      <xdr:colOff>657224</xdr:colOff>
      <xdr:row>54</xdr:row>
      <xdr:rowOff>161925</xdr:rowOff>
    </xdr:to>
    <xdr:graphicFrame>
      <xdr:nvGraphicFramePr>
        <xdr:cNvPr id="5" name="Chart 4"/>
        <xdr:cNvGraphicFramePr/>
      </xdr:nvGraphicFramePr>
      <xdr:xfrm>
        <a:off x="8940165" y="7035165"/>
        <a:ext cx="7167245" cy="519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1638300</xdr:colOff>
      <xdr:row>1</xdr:row>
      <xdr:rowOff>133350</xdr:rowOff>
    </xdr:from>
    <xdr:to>
      <xdr:col>16</xdr:col>
      <xdr:colOff>28575</xdr:colOff>
      <xdr:row>23</xdr:row>
      <xdr:rowOff>114300</xdr:rowOff>
    </xdr:to>
    <xdr:graphicFrame>
      <xdr:nvGraphicFramePr>
        <xdr:cNvPr id="2" name="Chart 1"/>
        <xdr:cNvGraphicFramePr/>
      </xdr:nvGraphicFramePr>
      <xdr:xfrm>
        <a:off x="10554970" y="392430"/>
        <a:ext cx="8353425" cy="5261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59</xdr:row>
      <xdr:rowOff>161924</xdr:rowOff>
    </xdr:from>
    <xdr:to>
      <xdr:col>16</xdr:col>
      <xdr:colOff>0</xdr:colOff>
      <xdr:row>89</xdr:row>
      <xdr:rowOff>180974</xdr:rowOff>
    </xdr:to>
    <xdr:graphicFrame>
      <xdr:nvGraphicFramePr>
        <xdr:cNvPr id="3" name="Chart 2"/>
        <xdr:cNvGraphicFramePr/>
      </xdr:nvGraphicFramePr>
      <xdr:xfrm>
        <a:off x="11164570" y="13244830"/>
        <a:ext cx="7715250" cy="5271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4495799</xdr:colOff>
      <xdr:row>78</xdr:row>
      <xdr:rowOff>171449</xdr:rowOff>
    </xdr:from>
    <xdr:to>
      <xdr:col>3</xdr:col>
      <xdr:colOff>1714499</xdr:colOff>
      <xdr:row>99</xdr:row>
      <xdr:rowOff>19049</xdr:rowOff>
    </xdr:to>
    <xdr:graphicFrame>
      <xdr:nvGraphicFramePr>
        <xdr:cNvPr id="4" name="Chart 3"/>
        <xdr:cNvGraphicFramePr/>
      </xdr:nvGraphicFramePr>
      <xdr:xfrm>
        <a:off x="4495165" y="16584295"/>
        <a:ext cx="6135370" cy="3528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23811</xdr:colOff>
      <xdr:row>31</xdr:row>
      <xdr:rowOff>47625</xdr:rowOff>
    </xdr:from>
    <xdr:to>
      <xdr:col>11</xdr:col>
      <xdr:colOff>657224</xdr:colOff>
      <xdr:row>54</xdr:row>
      <xdr:rowOff>161925</xdr:rowOff>
    </xdr:to>
    <xdr:graphicFrame>
      <xdr:nvGraphicFramePr>
        <xdr:cNvPr id="5" name="Chart 4"/>
        <xdr:cNvGraphicFramePr/>
      </xdr:nvGraphicFramePr>
      <xdr:xfrm>
        <a:off x="8940165" y="7035165"/>
        <a:ext cx="7167245" cy="519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1638300</xdr:colOff>
      <xdr:row>1</xdr:row>
      <xdr:rowOff>133350</xdr:rowOff>
    </xdr:from>
    <xdr:to>
      <xdr:col>16</xdr:col>
      <xdr:colOff>28575</xdr:colOff>
      <xdr:row>23</xdr:row>
      <xdr:rowOff>114300</xdr:rowOff>
    </xdr:to>
    <xdr:graphicFrame>
      <xdr:nvGraphicFramePr>
        <xdr:cNvPr id="2" name="Chart 1"/>
        <xdr:cNvGraphicFramePr/>
      </xdr:nvGraphicFramePr>
      <xdr:xfrm>
        <a:off x="10554970" y="392430"/>
        <a:ext cx="8353425" cy="5261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23811</xdr:colOff>
      <xdr:row>31</xdr:row>
      <xdr:rowOff>47625</xdr:rowOff>
    </xdr:from>
    <xdr:to>
      <xdr:col>11</xdr:col>
      <xdr:colOff>657224</xdr:colOff>
      <xdr:row>54</xdr:row>
      <xdr:rowOff>161925</xdr:rowOff>
    </xdr:to>
    <xdr:graphicFrame>
      <xdr:nvGraphicFramePr>
        <xdr:cNvPr id="6" name="Chart 5"/>
        <xdr:cNvGraphicFramePr/>
      </xdr:nvGraphicFramePr>
      <xdr:xfrm>
        <a:off x="8940165" y="7035165"/>
        <a:ext cx="7167245" cy="519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4615815</xdr:colOff>
      <xdr:row>77</xdr:row>
      <xdr:rowOff>106680</xdr:rowOff>
    </xdr:from>
    <xdr:to>
      <xdr:col>4</xdr:col>
      <xdr:colOff>67310</xdr:colOff>
      <xdr:row>96</xdr:row>
      <xdr:rowOff>83820</xdr:rowOff>
    </xdr:to>
    <xdr:graphicFrame>
      <xdr:nvGraphicFramePr>
        <xdr:cNvPr id="8" name="Chart 7"/>
        <xdr:cNvGraphicFramePr/>
      </xdr:nvGraphicFramePr>
      <xdr:xfrm>
        <a:off x="4615815" y="16344900"/>
        <a:ext cx="6101715" cy="330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668020</xdr:colOff>
      <xdr:row>61</xdr:row>
      <xdr:rowOff>48260</xdr:rowOff>
    </xdr:from>
    <xdr:to>
      <xdr:col>16</xdr:col>
      <xdr:colOff>580390</xdr:colOff>
      <xdr:row>91</xdr:row>
      <xdr:rowOff>86360</xdr:rowOff>
    </xdr:to>
    <xdr:graphicFrame>
      <xdr:nvGraphicFramePr>
        <xdr:cNvPr id="9" name="Chart 8"/>
        <xdr:cNvGraphicFramePr/>
      </xdr:nvGraphicFramePr>
      <xdr:xfrm>
        <a:off x="11318240" y="13482320"/>
        <a:ext cx="8141970" cy="529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23812</xdr:colOff>
      <xdr:row>1</xdr:row>
      <xdr:rowOff>180974</xdr:rowOff>
    </xdr:from>
    <xdr:to>
      <xdr:col>15</xdr:col>
      <xdr:colOff>257175</xdr:colOff>
      <xdr:row>17</xdr:row>
      <xdr:rowOff>9525</xdr:rowOff>
    </xdr:to>
    <xdr:graphicFrame>
      <xdr:nvGraphicFramePr>
        <xdr:cNvPr id="2" name="Chart 1"/>
        <xdr:cNvGraphicFramePr/>
      </xdr:nvGraphicFramePr>
      <xdr:xfrm>
        <a:off x="9396095" y="350520"/>
        <a:ext cx="5034280" cy="2729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workbookViewId="0">
      <selection activeCell="A13" sqref="A13"/>
    </sheetView>
  </sheetViews>
  <sheetFormatPr defaultColWidth="9" defaultRowHeight="13.8" outlineLevelCol="4"/>
  <cols>
    <col min="1" max="1" width="60.6333333333333" customWidth="1"/>
    <col min="2" max="2" width="31" customWidth="1"/>
    <col min="3" max="3" width="25.3833333333333" customWidth="1"/>
    <col min="4" max="4" width="22.75" customWidth="1"/>
  </cols>
  <sheetData>
    <row r="1" ht="20.4" spans="1:5">
      <c r="A1" s="44" t="s">
        <v>0</v>
      </c>
      <c r="B1" s="45" t="s">
        <v>1</v>
      </c>
      <c r="C1" s="45" t="s">
        <v>2</v>
      </c>
      <c r="D1" s="4" t="s">
        <v>3</v>
      </c>
      <c r="E1">
        <f>SUM(B2:B14)</f>
        <v>0</v>
      </c>
    </row>
    <row r="2" customFormat="1" ht="20.4" spans="1:3">
      <c r="A2" s="6" t="s">
        <v>4</v>
      </c>
      <c r="B2" s="6">
        <v>0</v>
      </c>
      <c r="C2" s="6"/>
    </row>
    <row r="3" customFormat="1" ht="20.4" spans="1:3">
      <c r="A3" s="6" t="s">
        <v>5</v>
      </c>
      <c r="B3" s="6">
        <v>0</v>
      </c>
      <c r="C3" s="6"/>
    </row>
    <row r="4" customFormat="1" ht="20.4" spans="1:3">
      <c r="A4" s="6" t="s">
        <v>6</v>
      </c>
      <c r="B4" s="6">
        <v>0</v>
      </c>
      <c r="C4" s="6"/>
    </row>
    <row r="5" customFormat="1" ht="20.4" spans="1:3">
      <c r="A5" s="6" t="s">
        <v>7</v>
      </c>
      <c r="B5" s="6">
        <v>0</v>
      </c>
      <c r="C5" s="6"/>
    </row>
    <row r="6" customFormat="1" ht="20.4" spans="1:3">
      <c r="A6" s="6" t="s">
        <v>8</v>
      </c>
      <c r="B6" s="6">
        <v>0</v>
      </c>
      <c r="C6" s="6"/>
    </row>
    <row r="7" customFormat="1" ht="20.4" spans="1:3">
      <c r="A7" s="6" t="s">
        <v>9</v>
      </c>
      <c r="B7" s="6">
        <v>0</v>
      </c>
      <c r="C7" s="6"/>
    </row>
    <row r="8" customFormat="1" ht="20.4" spans="1:3">
      <c r="A8" s="6" t="s">
        <v>10</v>
      </c>
      <c r="B8" s="6">
        <v>0</v>
      </c>
      <c r="C8" s="6"/>
    </row>
    <row r="9" customFormat="1" ht="20.4" spans="1:3">
      <c r="A9" s="6" t="s">
        <v>11</v>
      </c>
      <c r="B9" s="6">
        <v>0</v>
      </c>
      <c r="C9" s="6"/>
    </row>
    <row r="10" customFormat="1" ht="20.4" spans="1:3">
      <c r="A10" s="6" t="s">
        <v>12</v>
      </c>
      <c r="B10" s="6">
        <v>0</v>
      </c>
      <c r="C10" s="6"/>
    </row>
    <row r="11" customFormat="1" ht="20.4" spans="1:3">
      <c r="A11" s="6" t="s">
        <v>13</v>
      </c>
      <c r="B11" s="6">
        <v>0</v>
      </c>
      <c r="C11" s="6"/>
    </row>
    <row r="12" customFormat="1" ht="20.4" spans="1:3">
      <c r="A12" s="6" t="s">
        <v>14</v>
      </c>
      <c r="B12" s="6">
        <v>0</v>
      </c>
      <c r="C12" s="6"/>
    </row>
    <row r="13" customFormat="1" ht="20.4" spans="1:3">
      <c r="A13" s="6" t="s">
        <v>15</v>
      </c>
      <c r="B13" s="6">
        <v>0</v>
      </c>
      <c r="C13" s="6"/>
    </row>
    <row r="14" customFormat="1" ht="20.4" spans="1:3">
      <c r="A14" s="6" t="s">
        <v>16</v>
      </c>
      <c r="B14" s="6">
        <v>0</v>
      </c>
      <c r="C14" s="6"/>
    </row>
    <row r="15" customFormat="1" ht="20.4" spans="1:3">
      <c r="A15" s="6" t="s">
        <v>17</v>
      </c>
      <c r="B15" s="6">
        <v>0</v>
      </c>
      <c r="C15" s="6"/>
    </row>
    <row r="16" customFormat="1" ht="20.4" spans="1:3">
      <c r="A16" s="6" t="s">
        <v>18</v>
      </c>
      <c r="B16" s="6">
        <v>0</v>
      </c>
      <c r="C16" s="6"/>
    </row>
    <row r="17" customFormat="1" ht="20.4" spans="2:3">
      <c r="B17" s="6">
        <v>0</v>
      </c>
      <c r="C17" s="6"/>
    </row>
    <row r="18" customFormat="1" ht="20.4" spans="1:2">
      <c r="A18" s="6" t="s">
        <v>19</v>
      </c>
      <c r="B18">
        <f>volume!N8</f>
        <v>3</v>
      </c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 spans="1:1">
      <c r="A29" t="s">
        <v>20</v>
      </c>
    </row>
    <row r="30" customFormat="1"/>
    <row r="31" ht="17.4" spans="1:5">
      <c r="A31" s="8" t="s">
        <v>21</v>
      </c>
      <c r="B31" s="5"/>
      <c r="C31" s="5" t="s">
        <v>22</v>
      </c>
      <c r="D31" t="s">
        <v>23</v>
      </c>
      <c r="E31">
        <f>SUM(B32:B56)</f>
        <v>1</v>
      </c>
    </row>
    <row r="32" customFormat="1" ht="17.4" spans="1:3">
      <c r="A32" s="5" t="s">
        <v>24</v>
      </c>
      <c r="B32" s="5">
        <v>0</v>
      </c>
      <c r="C32" s="5"/>
    </row>
    <row r="33" customFormat="1" ht="17.4" spans="1:3">
      <c r="A33" s="5" t="s">
        <v>25</v>
      </c>
      <c r="B33" s="5">
        <v>0</v>
      </c>
      <c r="C33" s="5"/>
    </row>
    <row r="34" customFormat="1" ht="17.4" spans="1:3">
      <c r="A34" s="5" t="s">
        <v>26</v>
      </c>
      <c r="B34" s="5">
        <v>1</v>
      </c>
      <c r="C34" s="5">
        <v>1</v>
      </c>
    </row>
    <row r="35" customFormat="1" ht="17.4" spans="1:3">
      <c r="A35" s="5" t="s">
        <v>27</v>
      </c>
      <c r="B35" s="5">
        <v>0</v>
      </c>
      <c r="C35" s="5"/>
    </row>
    <row r="36" customFormat="1" ht="17.4" spans="1:3">
      <c r="A36" s="5" t="s">
        <v>28</v>
      </c>
      <c r="B36" s="5">
        <v>0</v>
      </c>
      <c r="C36" s="5"/>
    </row>
    <row r="37" customFormat="1" ht="17.4" spans="1:3">
      <c r="A37" s="5" t="s">
        <v>29</v>
      </c>
      <c r="B37" s="5">
        <v>0</v>
      </c>
      <c r="C37" s="5"/>
    </row>
    <row r="38" customFormat="1" ht="17.4" spans="1:3">
      <c r="A38" s="5" t="s">
        <v>30</v>
      </c>
      <c r="B38" s="5">
        <v>0</v>
      </c>
      <c r="C38" s="5"/>
    </row>
    <row r="39" customFormat="1" ht="17.4" spans="1:3">
      <c r="A39" s="5" t="s">
        <v>31</v>
      </c>
      <c r="B39" s="5">
        <v>0</v>
      </c>
      <c r="C39" s="5"/>
    </row>
    <row r="40" customFormat="1" ht="17.4" spans="1:3">
      <c r="A40" s="5" t="s">
        <v>32</v>
      </c>
      <c r="B40" s="5">
        <v>0</v>
      </c>
      <c r="C40" s="5"/>
    </row>
    <row r="41" customFormat="1" ht="17.4" spans="1:3">
      <c r="A41" s="5" t="s">
        <v>33</v>
      </c>
      <c r="B41" s="5">
        <v>0</v>
      </c>
      <c r="C41" s="5"/>
    </row>
    <row r="42" customFormat="1" ht="17.4" spans="1:3">
      <c r="A42" s="5" t="s">
        <v>34</v>
      </c>
      <c r="B42" s="5">
        <v>0</v>
      </c>
      <c r="C42" s="5"/>
    </row>
    <row r="43" customFormat="1" ht="17.4" spans="1:3">
      <c r="A43" s="5" t="s">
        <v>35</v>
      </c>
      <c r="B43" s="5">
        <v>0</v>
      </c>
      <c r="C43" s="5"/>
    </row>
    <row r="44" customFormat="1" ht="17.4" spans="1:3">
      <c r="A44" s="5" t="s">
        <v>36</v>
      </c>
      <c r="B44" s="5">
        <v>0</v>
      </c>
      <c r="C44" s="5"/>
    </row>
    <row r="45" customFormat="1" ht="17.4" spans="1:2">
      <c r="A45" s="5" t="s">
        <v>37</v>
      </c>
      <c r="B45">
        <v>0</v>
      </c>
    </row>
    <row r="46" customFormat="1" ht="17.4" spans="1:3">
      <c r="A46" s="5" t="s">
        <v>38</v>
      </c>
      <c r="B46" s="5">
        <v>0</v>
      </c>
      <c r="C46" s="5"/>
    </row>
    <row r="47" customFormat="1" ht="17.4" spans="1:3">
      <c r="A47" s="5" t="s">
        <v>39</v>
      </c>
      <c r="B47" s="5">
        <v>0</v>
      </c>
      <c r="C47" s="5"/>
    </row>
    <row r="48" customFormat="1" ht="17.4" spans="1:3">
      <c r="A48" s="5" t="s">
        <v>40</v>
      </c>
      <c r="B48" s="5">
        <v>0</v>
      </c>
      <c r="C48" s="5"/>
    </row>
    <row r="49" customFormat="1" ht="17.4" spans="1:3">
      <c r="A49" s="7" t="s">
        <v>41</v>
      </c>
      <c r="B49" s="5">
        <v>0</v>
      </c>
      <c r="C49" s="5"/>
    </row>
    <row r="50" customFormat="1" ht="17.4" spans="1:3">
      <c r="A50" s="5" t="s">
        <v>42</v>
      </c>
      <c r="B50" s="5">
        <v>0</v>
      </c>
      <c r="C50" s="5"/>
    </row>
    <row r="51" customFormat="1" ht="17.4" spans="1:3">
      <c r="A51" s="5" t="s">
        <v>43</v>
      </c>
      <c r="B51" s="5">
        <v>0</v>
      </c>
      <c r="C51" s="5"/>
    </row>
    <row r="52" customFormat="1" ht="17.4" spans="1:3">
      <c r="A52" s="5" t="s">
        <v>44</v>
      </c>
      <c r="B52" s="5">
        <v>0</v>
      </c>
      <c r="C52" s="5"/>
    </row>
    <row r="53" customFormat="1" ht="17.4" spans="1:3">
      <c r="A53" s="5" t="s">
        <v>45</v>
      </c>
      <c r="B53" s="5">
        <v>0</v>
      </c>
      <c r="C53" s="5"/>
    </row>
    <row r="54" customFormat="1" ht="17.4" spans="1:3">
      <c r="A54" s="5" t="s">
        <v>46</v>
      </c>
      <c r="B54" s="5">
        <v>0</v>
      </c>
      <c r="C54" s="5"/>
    </row>
    <row r="55" customFormat="1" ht="17.4" spans="1:3">
      <c r="A55" s="5" t="s">
        <v>47</v>
      </c>
      <c r="B55" s="5">
        <v>0</v>
      </c>
      <c r="C55" s="5">
        <v>0</v>
      </c>
    </row>
    <row r="56" customFormat="1" ht="17.4" spans="1:3">
      <c r="A56" s="5" t="s">
        <v>48</v>
      </c>
      <c r="B56" s="5">
        <v>0</v>
      </c>
      <c r="C56" s="5"/>
    </row>
    <row r="57" customFormat="1"/>
    <row r="58" customFormat="1" ht="17.4" spans="1:2">
      <c r="A58" s="5" t="s">
        <v>49</v>
      </c>
      <c r="B58">
        <f>volume!N10</f>
        <v>5</v>
      </c>
    </row>
    <row r="59" customFormat="1"/>
    <row r="60" customFormat="1" spans="3:3">
      <c r="C60" s="46" t="s">
        <v>50</v>
      </c>
    </row>
    <row r="61" customFormat="1" spans="1:3">
      <c r="A61" s="2" t="s">
        <v>21</v>
      </c>
      <c r="B61">
        <v>5</v>
      </c>
      <c r="C61">
        <f>volume!N10</f>
        <v>5</v>
      </c>
    </row>
    <row r="62" customFormat="1" spans="1:3">
      <c r="A62" s="2" t="s">
        <v>0</v>
      </c>
      <c r="B62">
        <v>0</v>
      </c>
      <c r="C62">
        <f>volume!N8</f>
        <v>3</v>
      </c>
    </row>
    <row r="63" customFormat="1" spans="1:3">
      <c r="A63" s="2" t="s">
        <v>51</v>
      </c>
      <c r="B63">
        <v>0</v>
      </c>
      <c r="C63">
        <f>volume!N6</f>
        <v>0</v>
      </c>
    </row>
    <row r="64" customFormat="1" spans="1:3">
      <c r="A64" s="2" t="s">
        <v>52</v>
      </c>
      <c r="B64">
        <v>0</v>
      </c>
      <c r="C64">
        <v>1</v>
      </c>
    </row>
    <row r="65" customFormat="1" spans="1:3">
      <c r="A65" s="2" t="s">
        <v>53</v>
      </c>
      <c r="B65">
        <v>0</v>
      </c>
      <c r="C65">
        <v>1</v>
      </c>
    </row>
    <row r="66" customFormat="1" spans="1:3">
      <c r="A66" s="2" t="s">
        <v>54</v>
      </c>
      <c r="B66">
        <v>0</v>
      </c>
      <c r="C66">
        <f>volume!N13</f>
        <v>1</v>
      </c>
    </row>
    <row r="67" customFormat="1" spans="1:3">
      <c r="A67" s="2" t="s">
        <v>55</v>
      </c>
      <c r="B67">
        <v>0</v>
      </c>
      <c r="C67">
        <f>volume!N15</f>
        <v>4</v>
      </c>
    </row>
    <row r="68" customFormat="1" spans="1:3">
      <c r="A68" s="2" t="s">
        <v>56</v>
      </c>
      <c r="B68">
        <v>0</v>
      </c>
      <c r="C68">
        <f>volume!N17</f>
        <v>1</v>
      </c>
    </row>
    <row r="69" customFormat="1" spans="1:2">
      <c r="A69" s="2" t="s">
        <v>57</v>
      </c>
      <c r="B69">
        <f>volume!N21</f>
        <v>2</v>
      </c>
    </row>
    <row r="70" customFormat="1" spans="2:2">
      <c r="B70" s="47">
        <f>SUM(B61:B69)</f>
        <v>7</v>
      </c>
    </row>
    <row r="71" customFormat="1"/>
    <row r="72" spans="2:4">
      <c r="B72" t="s">
        <v>58</v>
      </c>
      <c r="D72">
        <f>SUM(B61:B70)</f>
        <v>14</v>
      </c>
    </row>
    <row r="73" spans="2:4">
      <c r="B73" t="s">
        <v>59</v>
      </c>
      <c r="D73">
        <f>47+volume!O2</f>
        <v>191</v>
      </c>
    </row>
    <row r="74" customFormat="1"/>
    <row r="75" spans="2:4">
      <c r="B75" t="s">
        <v>60</v>
      </c>
      <c r="D75">
        <f>D73-D72</f>
        <v>177</v>
      </c>
    </row>
    <row r="76" spans="2:4">
      <c r="B76" t="s">
        <v>61</v>
      </c>
      <c r="D76">
        <f>(D75/D73)*100</f>
        <v>92.6701570680628</v>
      </c>
    </row>
    <row r="77" spans="2:4">
      <c r="B77" t="s">
        <v>62</v>
      </c>
      <c r="D77">
        <f>(D72/D73)*100</f>
        <v>7.32984293193717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workbookViewId="0">
      <selection activeCell="A23" sqref="A23"/>
    </sheetView>
  </sheetViews>
  <sheetFormatPr defaultColWidth="9" defaultRowHeight="13.8" outlineLevelCol="4"/>
  <cols>
    <col min="1" max="1" width="60.6333333333333" customWidth="1"/>
    <col min="2" max="2" width="31" customWidth="1"/>
    <col min="3" max="3" width="25.3833333333333" customWidth="1"/>
    <col min="4" max="4" width="22.75" customWidth="1"/>
  </cols>
  <sheetData>
    <row r="1" ht="20.4" spans="1:5">
      <c r="A1" s="44" t="s">
        <v>0</v>
      </c>
      <c r="B1" s="45" t="s">
        <v>1</v>
      </c>
      <c r="C1" s="45" t="s">
        <v>2</v>
      </c>
      <c r="D1" s="4" t="s">
        <v>3</v>
      </c>
      <c r="E1">
        <f>SUM(B2:B14)</f>
        <v>0</v>
      </c>
    </row>
    <row r="2" customFormat="1" ht="20.4" spans="1:3">
      <c r="A2" s="6" t="s">
        <v>4</v>
      </c>
      <c r="B2" s="6">
        <v>0</v>
      </c>
      <c r="C2" s="6"/>
    </row>
    <row r="3" customFormat="1" ht="20.4" spans="1:3">
      <c r="A3" s="6" t="s">
        <v>5</v>
      </c>
      <c r="B3" s="6">
        <v>0</v>
      </c>
      <c r="C3" s="6"/>
    </row>
    <row r="4" customFormat="1" ht="20.4" spans="1:3">
      <c r="A4" s="6" t="s">
        <v>6</v>
      </c>
      <c r="B4" s="6">
        <v>0</v>
      </c>
      <c r="C4" s="6"/>
    </row>
    <row r="5" customFormat="1" ht="20.4" spans="1:3">
      <c r="A5" s="6" t="s">
        <v>7</v>
      </c>
      <c r="B5" s="6">
        <v>0</v>
      </c>
      <c r="C5" s="6"/>
    </row>
    <row r="6" customFormat="1" ht="20.4" spans="1:3">
      <c r="A6" s="6" t="s">
        <v>8</v>
      </c>
      <c r="B6" s="6">
        <v>0</v>
      </c>
      <c r="C6" s="6"/>
    </row>
    <row r="7" customFormat="1" ht="20.4" spans="1:3">
      <c r="A7" s="6" t="s">
        <v>9</v>
      </c>
      <c r="B7" s="6">
        <v>0</v>
      </c>
      <c r="C7" s="6"/>
    </row>
    <row r="8" customFormat="1" ht="20.4" spans="1:3">
      <c r="A8" s="6" t="s">
        <v>10</v>
      </c>
      <c r="B8" s="6">
        <v>0</v>
      </c>
      <c r="C8" s="6"/>
    </row>
    <row r="9" customFormat="1" ht="20.4" spans="1:3">
      <c r="A9" s="6" t="s">
        <v>11</v>
      </c>
      <c r="B9" s="6">
        <v>0</v>
      </c>
      <c r="C9" s="6"/>
    </row>
    <row r="10" customFormat="1" ht="20.4" spans="1:3">
      <c r="A10" s="6" t="s">
        <v>12</v>
      </c>
      <c r="B10" s="6">
        <v>0</v>
      </c>
      <c r="C10" s="6"/>
    </row>
    <row r="11" customFormat="1" ht="20.4" spans="1:3">
      <c r="A11" s="6" t="s">
        <v>13</v>
      </c>
      <c r="B11" s="6">
        <v>0</v>
      </c>
      <c r="C11" s="6"/>
    </row>
    <row r="12" customFormat="1" ht="20.4" spans="1:3">
      <c r="A12" s="6" t="s">
        <v>14</v>
      </c>
      <c r="B12" s="6">
        <v>0</v>
      </c>
      <c r="C12" s="6"/>
    </row>
    <row r="13" customFormat="1" ht="20.4" spans="1:3">
      <c r="A13" s="6" t="s">
        <v>15</v>
      </c>
      <c r="B13" s="6">
        <v>0</v>
      </c>
      <c r="C13" s="6"/>
    </row>
    <row r="14" customFormat="1" ht="20.4" spans="1:3">
      <c r="A14" s="6" t="s">
        <v>16</v>
      </c>
      <c r="B14" s="6">
        <v>0</v>
      </c>
      <c r="C14" s="6"/>
    </row>
    <row r="15" customFormat="1" ht="20.4" spans="1:3">
      <c r="A15" s="6" t="s">
        <v>17</v>
      </c>
      <c r="B15" s="6">
        <v>0</v>
      </c>
      <c r="C15" s="6"/>
    </row>
    <row r="16" customFormat="1" ht="20.4" spans="1:3">
      <c r="A16" s="6" t="s">
        <v>18</v>
      </c>
      <c r="B16" s="6">
        <v>0</v>
      </c>
      <c r="C16" s="6"/>
    </row>
    <row r="17" customFormat="1" ht="20.4" spans="2:3">
      <c r="B17" s="6">
        <v>0</v>
      </c>
      <c r="C17" s="6"/>
    </row>
    <row r="18" customFormat="1" ht="20.4" spans="1:2">
      <c r="A18" s="6" t="s">
        <v>19</v>
      </c>
      <c r="B18">
        <f>volume!N8</f>
        <v>3</v>
      </c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 spans="1:1">
      <c r="A29" t="s">
        <v>20</v>
      </c>
    </row>
    <row r="30" customFormat="1"/>
    <row r="31" ht="17.4" spans="1:5">
      <c r="A31" s="8" t="s">
        <v>21</v>
      </c>
      <c r="B31" s="5"/>
      <c r="C31" s="5" t="s">
        <v>22</v>
      </c>
      <c r="D31" t="s">
        <v>23</v>
      </c>
      <c r="E31">
        <f>SUM(B32:B56)</f>
        <v>1</v>
      </c>
    </row>
    <row r="32" customFormat="1" ht="17.4" spans="1:3">
      <c r="A32" s="5" t="s">
        <v>24</v>
      </c>
      <c r="B32" s="5">
        <v>0</v>
      </c>
      <c r="C32" s="5"/>
    </row>
    <row r="33" customFormat="1" ht="17.4" spans="1:3">
      <c r="A33" s="5" t="s">
        <v>25</v>
      </c>
      <c r="B33" s="5">
        <v>0</v>
      </c>
      <c r="C33" s="5"/>
    </row>
    <row r="34" customFormat="1" ht="17.4" spans="1:3">
      <c r="A34" s="5" t="s">
        <v>26</v>
      </c>
      <c r="B34" s="5">
        <v>1</v>
      </c>
      <c r="C34" s="5">
        <v>1</v>
      </c>
    </row>
    <row r="35" customFormat="1" ht="17.4" spans="1:3">
      <c r="A35" s="5" t="s">
        <v>27</v>
      </c>
      <c r="B35" s="5">
        <v>0</v>
      </c>
      <c r="C35" s="5"/>
    </row>
    <row r="36" customFormat="1" ht="17.4" spans="1:3">
      <c r="A36" s="5" t="s">
        <v>28</v>
      </c>
      <c r="B36" s="5">
        <v>0</v>
      </c>
      <c r="C36" s="5"/>
    </row>
    <row r="37" customFormat="1" ht="17.4" spans="1:3">
      <c r="A37" s="5" t="s">
        <v>29</v>
      </c>
      <c r="B37" s="5">
        <v>0</v>
      </c>
      <c r="C37" s="5"/>
    </row>
    <row r="38" customFormat="1" ht="17.4" spans="1:3">
      <c r="A38" s="5" t="s">
        <v>30</v>
      </c>
      <c r="B38" s="5">
        <v>0</v>
      </c>
      <c r="C38" s="5"/>
    </row>
    <row r="39" customFormat="1" ht="17.4" spans="1:3">
      <c r="A39" s="5" t="s">
        <v>31</v>
      </c>
      <c r="B39" s="5">
        <v>0</v>
      </c>
      <c r="C39" s="5"/>
    </row>
    <row r="40" customFormat="1" ht="17.4" spans="1:3">
      <c r="A40" s="5" t="s">
        <v>32</v>
      </c>
      <c r="B40" s="5">
        <v>0</v>
      </c>
      <c r="C40" s="5"/>
    </row>
    <row r="41" customFormat="1" ht="17.4" spans="1:3">
      <c r="A41" s="5" t="s">
        <v>33</v>
      </c>
      <c r="B41" s="5">
        <v>0</v>
      </c>
      <c r="C41" s="5"/>
    </row>
    <row r="42" customFormat="1" ht="17.4" spans="1:3">
      <c r="A42" s="5" t="s">
        <v>34</v>
      </c>
      <c r="B42" s="5">
        <v>0</v>
      </c>
      <c r="C42" s="5"/>
    </row>
    <row r="43" customFormat="1" ht="17.4" spans="1:3">
      <c r="A43" s="5" t="s">
        <v>35</v>
      </c>
      <c r="B43" s="5">
        <v>0</v>
      </c>
      <c r="C43" s="5"/>
    </row>
    <row r="44" customFormat="1" ht="17.4" spans="1:3">
      <c r="A44" s="5" t="s">
        <v>36</v>
      </c>
      <c r="B44" s="5">
        <v>0</v>
      </c>
      <c r="C44" s="5"/>
    </row>
    <row r="45" customFormat="1" ht="17.4" spans="1:2">
      <c r="A45" s="5" t="s">
        <v>37</v>
      </c>
      <c r="B45">
        <v>0</v>
      </c>
    </row>
    <row r="46" customFormat="1" ht="17.4" spans="1:3">
      <c r="A46" s="5" t="s">
        <v>38</v>
      </c>
      <c r="B46" s="5">
        <v>0</v>
      </c>
      <c r="C46" s="5"/>
    </row>
    <row r="47" customFormat="1" ht="17.4" spans="1:3">
      <c r="A47" s="5" t="s">
        <v>39</v>
      </c>
      <c r="B47" s="5">
        <v>0</v>
      </c>
      <c r="C47" s="5"/>
    </row>
    <row r="48" customFormat="1" ht="17.4" spans="1:3">
      <c r="A48" s="5" t="s">
        <v>40</v>
      </c>
      <c r="B48" s="5">
        <v>0</v>
      </c>
      <c r="C48" s="5"/>
    </row>
    <row r="49" customFormat="1" ht="17.4" spans="1:3">
      <c r="A49" s="7" t="s">
        <v>41</v>
      </c>
      <c r="B49" s="5">
        <v>0</v>
      </c>
      <c r="C49" s="5"/>
    </row>
    <row r="50" customFormat="1" ht="17.4" spans="1:3">
      <c r="A50" s="5" t="s">
        <v>42</v>
      </c>
      <c r="B50" s="5">
        <v>0</v>
      </c>
      <c r="C50" s="5"/>
    </row>
    <row r="51" customFormat="1" ht="17.4" spans="1:3">
      <c r="A51" s="5" t="s">
        <v>43</v>
      </c>
      <c r="B51" s="5">
        <v>0</v>
      </c>
      <c r="C51" s="5"/>
    </row>
    <row r="52" customFormat="1" ht="17.4" spans="1:3">
      <c r="A52" s="5" t="s">
        <v>44</v>
      </c>
      <c r="B52" s="5">
        <v>0</v>
      </c>
      <c r="C52" s="5"/>
    </row>
    <row r="53" customFormat="1" ht="17.4" spans="1:3">
      <c r="A53" s="5" t="s">
        <v>45</v>
      </c>
      <c r="B53" s="5">
        <v>0</v>
      </c>
      <c r="C53" s="5"/>
    </row>
    <row r="54" customFormat="1" ht="17.4" spans="1:3">
      <c r="A54" s="5" t="s">
        <v>46</v>
      </c>
      <c r="B54" s="5">
        <v>0</v>
      </c>
      <c r="C54" s="5"/>
    </row>
    <row r="55" customFormat="1" ht="17.4" spans="1:3">
      <c r="A55" s="5" t="s">
        <v>47</v>
      </c>
      <c r="B55" s="5">
        <v>0</v>
      </c>
      <c r="C55" s="5">
        <v>0</v>
      </c>
    </row>
    <row r="56" customFormat="1" ht="17.4" spans="1:3">
      <c r="A56" s="5" t="s">
        <v>48</v>
      </c>
      <c r="B56" s="5">
        <v>0</v>
      </c>
      <c r="C56" s="5"/>
    </row>
    <row r="57" customFormat="1"/>
    <row r="58" customFormat="1" ht="17.4" spans="1:2">
      <c r="A58" s="5" t="s">
        <v>49</v>
      </c>
      <c r="B58">
        <f>volume!N10</f>
        <v>5</v>
      </c>
    </row>
    <row r="59" customFormat="1"/>
    <row r="60" customFormat="1" spans="3:3">
      <c r="C60" s="46" t="s">
        <v>50</v>
      </c>
    </row>
    <row r="61" customFormat="1" spans="1:3">
      <c r="A61" s="2" t="s">
        <v>21</v>
      </c>
      <c r="B61">
        <v>5</v>
      </c>
      <c r="C61">
        <f>volume!N10</f>
        <v>5</v>
      </c>
    </row>
    <row r="62" customFormat="1" spans="1:3">
      <c r="A62" s="2" t="s">
        <v>0</v>
      </c>
      <c r="B62">
        <v>0</v>
      </c>
      <c r="C62">
        <f>volume!N8</f>
        <v>3</v>
      </c>
    </row>
    <row r="63" customFormat="1" spans="1:3">
      <c r="A63" s="2" t="s">
        <v>51</v>
      </c>
      <c r="B63">
        <v>0</v>
      </c>
      <c r="C63">
        <f>volume!N6</f>
        <v>0</v>
      </c>
    </row>
    <row r="64" customFormat="1" spans="1:3">
      <c r="A64" s="2" t="s">
        <v>52</v>
      </c>
      <c r="B64">
        <v>0</v>
      </c>
      <c r="C64">
        <v>1</v>
      </c>
    </row>
    <row r="65" customFormat="1" spans="1:3">
      <c r="A65" s="2" t="s">
        <v>53</v>
      </c>
      <c r="B65">
        <v>0</v>
      </c>
      <c r="C65">
        <v>1</v>
      </c>
    </row>
    <row r="66" customFormat="1" spans="1:3">
      <c r="A66" s="2" t="s">
        <v>54</v>
      </c>
      <c r="B66">
        <v>0</v>
      </c>
      <c r="C66">
        <f>volume!N13</f>
        <v>1</v>
      </c>
    </row>
    <row r="67" customFormat="1" spans="1:3">
      <c r="A67" s="2" t="s">
        <v>55</v>
      </c>
      <c r="B67">
        <v>0</v>
      </c>
      <c r="C67">
        <f>volume!N15</f>
        <v>4</v>
      </c>
    </row>
    <row r="68" customFormat="1" spans="1:3">
      <c r="A68" s="2" t="s">
        <v>56</v>
      </c>
      <c r="B68">
        <v>0</v>
      </c>
      <c r="C68">
        <f>volume!N17</f>
        <v>1</v>
      </c>
    </row>
    <row r="69" customFormat="1" spans="1:2">
      <c r="A69" s="2" t="s">
        <v>57</v>
      </c>
      <c r="B69">
        <f>volume!N21</f>
        <v>2</v>
      </c>
    </row>
    <row r="70" customFormat="1" spans="2:2">
      <c r="B70" s="47">
        <f>SUM(B61:B69)</f>
        <v>7</v>
      </c>
    </row>
    <row r="71" customFormat="1"/>
    <row r="72" spans="2:4">
      <c r="B72" t="s">
        <v>58</v>
      </c>
      <c r="D72">
        <f>SUM(B61:B70)</f>
        <v>14</v>
      </c>
    </row>
    <row r="73" spans="2:4">
      <c r="B73" t="s">
        <v>59</v>
      </c>
      <c r="D73">
        <f>47+volume!O2</f>
        <v>191</v>
      </c>
    </row>
    <row r="74" customFormat="1"/>
    <row r="75" spans="2:4">
      <c r="B75" t="s">
        <v>60</v>
      </c>
      <c r="D75">
        <f>D73-D72</f>
        <v>177</v>
      </c>
    </row>
    <row r="76" spans="2:4">
      <c r="B76" t="s">
        <v>61</v>
      </c>
      <c r="D76">
        <f>(D75/D73)*100</f>
        <v>92.6701570680628</v>
      </c>
    </row>
    <row r="77" spans="2:4">
      <c r="B77" t="s">
        <v>62</v>
      </c>
      <c r="D77">
        <f>(D72/D73)*100</f>
        <v>7.32984293193717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topLeftCell="A75" workbookViewId="0">
      <selection activeCell="C76" sqref="C76"/>
    </sheetView>
  </sheetViews>
  <sheetFormatPr defaultColWidth="9" defaultRowHeight="13.8" outlineLevelCol="4"/>
  <cols>
    <col min="1" max="1" width="60.6333333333333" customWidth="1"/>
    <col min="2" max="2" width="31" customWidth="1"/>
    <col min="3" max="3" width="25.3833333333333" customWidth="1"/>
    <col min="4" max="4" width="22.75" customWidth="1"/>
  </cols>
  <sheetData>
    <row r="1" ht="20.4" spans="1:5">
      <c r="A1" s="44" t="s">
        <v>0</v>
      </c>
      <c r="B1" s="45" t="s">
        <v>1</v>
      </c>
      <c r="C1" s="45" t="s">
        <v>2</v>
      </c>
      <c r="D1" s="4" t="s">
        <v>3</v>
      </c>
      <c r="E1">
        <f>SUM(B2:B14)</f>
        <v>0</v>
      </c>
    </row>
    <row r="2" ht="20.4" spans="1:3">
      <c r="A2" s="6" t="s">
        <v>4</v>
      </c>
      <c r="B2" s="6">
        <v>0</v>
      </c>
      <c r="C2" s="6"/>
    </row>
    <row r="3" ht="20.4" spans="1:3">
      <c r="A3" s="6" t="s">
        <v>5</v>
      </c>
      <c r="B3" s="6">
        <v>0</v>
      </c>
      <c r="C3" s="6"/>
    </row>
    <row r="4" ht="20.4" spans="1:3">
      <c r="A4" s="6" t="s">
        <v>6</v>
      </c>
      <c r="B4" s="6">
        <v>0</v>
      </c>
      <c r="C4" s="6"/>
    </row>
    <row r="5" ht="20.4" spans="1:3">
      <c r="A5" s="6" t="s">
        <v>7</v>
      </c>
      <c r="B5" s="6">
        <v>0</v>
      </c>
      <c r="C5" s="6"/>
    </row>
    <row r="6" ht="20.4" spans="1:3">
      <c r="A6" s="6" t="s">
        <v>8</v>
      </c>
      <c r="B6" s="6">
        <v>0</v>
      </c>
      <c r="C6" s="6"/>
    </row>
    <row r="7" ht="20.4" spans="1:3">
      <c r="A7" s="6" t="s">
        <v>9</v>
      </c>
      <c r="B7" s="6">
        <v>0</v>
      </c>
      <c r="C7" s="6"/>
    </row>
    <row r="8" ht="20.4" spans="1:3">
      <c r="A8" s="6" t="s">
        <v>10</v>
      </c>
      <c r="B8" s="6">
        <v>0</v>
      </c>
      <c r="C8" s="6"/>
    </row>
    <row r="9" ht="20.4" spans="1:3">
      <c r="A9" s="6" t="s">
        <v>11</v>
      </c>
      <c r="B9" s="6">
        <v>0</v>
      </c>
      <c r="C9" s="6"/>
    </row>
    <row r="10" ht="20.4" spans="1:3">
      <c r="A10" s="6" t="s">
        <v>12</v>
      </c>
      <c r="B10" s="6">
        <v>0</v>
      </c>
      <c r="C10" s="6"/>
    </row>
    <row r="11" ht="20.4" spans="1:3">
      <c r="A11" s="6" t="s">
        <v>13</v>
      </c>
      <c r="B11" s="6">
        <v>0</v>
      </c>
      <c r="C11" s="6"/>
    </row>
    <row r="12" ht="20.4" spans="1:3">
      <c r="A12" s="6" t="s">
        <v>14</v>
      </c>
      <c r="B12" s="6">
        <v>0</v>
      </c>
      <c r="C12" s="6"/>
    </row>
    <row r="13" ht="20.4" spans="1:3">
      <c r="A13" s="6" t="s">
        <v>15</v>
      </c>
      <c r="B13" s="6">
        <v>0</v>
      </c>
      <c r="C13" s="6"/>
    </row>
    <row r="14" ht="20.4" spans="1:3">
      <c r="A14" s="6" t="s">
        <v>16</v>
      </c>
      <c r="B14" s="6">
        <v>0</v>
      </c>
      <c r="C14" s="6"/>
    </row>
    <row r="15" ht="20.4" spans="1:3">
      <c r="A15" s="6" t="s">
        <v>17</v>
      </c>
      <c r="B15" s="6">
        <v>0</v>
      </c>
      <c r="C15" s="6"/>
    </row>
    <row r="16" ht="20.4" spans="1:3">
      <c r="A16" s="6" t="s">
        <v>18</v>
      </c>
      <c r="B16" s="6">
        <v>0</v>
      </c>
      <c r="C16" s="6"/>
    </row>
    <row r="17" ht="20.4" spans="2:3">
      <c r="B17" s="6">
        <v>0</v>
      </c>
      <c r="C17" s="6"/>
    </row>
    <row r="18" ht="20.4" spans="1:2">
      <c r="A18" s="6" t="s">
        <v>19</v>
      </c>
      <c r="B18">
        <f>volume!N8</f>
        <v>3</v>
      </c>
    </row>
    <row r="29" spans="1:1">
      <c r="A29" t="s">
        <v>20</v>
      </c>
    </row>
    <row r="31" ht="17.4" spans="1:5">
      <c r="A31" s="8" t="s">
        <v>21</v>
      </c>
      <c r="B31" s="5"/>
      <c r="C31" s="5" t="s">
        <v>22</v>
      </c>
      <c r="D31" t="s">
        <v>23</v>
      </c>
      <c r="E31">
        <f>SUM(B32:B56)</f>
        <v>1</v>
      </c>
    </row>
    <row r="32" ht="17.4" spans="1:3">
      <c r="A32" s="5" t="s">
        <v>24</v>
      </c>
      <c r="B32" s="5">
        <v>0</v>
      </c>
      <c r="C32" s="5"/>
    </row>
    <row r="33" ht="17.4" spans="1:3">
      <c r="A33" s="5" t="s">
        <v>25</v>
      </c>
      <c r="B33" s="5">
        <v>0</v>
      </c>
      <c r="C33" s="5"/>
    </row>
    <row r="34" ht="17.4" spans="1:3">
      <c r="A34" s="5" t="s">
        <v>26</v>
      </c>
      <c r="B34" s="5">
        <v>1</v>
      </c>
      <c r="C34" s="5">
        <v>1</v>
      </c>
    </row>
    <row r="35" ht="17.4" spans="1:3">
      <c r="A35" s="5" t="s">
        <v>27</v>
      </c>
      <c r="B35" s="5">
        <v>0</v>
      </c>
      <c r="C35" s="5"/>
    </row>
    <row r="36" ht="17.4" spans="1:3">
      <c r="A36" s="5" t="s">
        <v>28</v>
      </c>
      <c r="B36" s="5">
        <v>0</v>
      </c>
      <c r="C36" s="5"/>
    </row>
    <row r="37" ht="17.4" spans="1:3">
      <c r="A37" s="5" t="s">
        <v>29</v>
      </c>
      <c r="B37" s="5">
        <v>0</v>
      </c>
      <c r="C37" s="5"/>
    </row>
    <row r="38" ht="17.4" spans="1:3">
      <c r="A38" s="5" t="s">
        <v>30</v>
      </c>
      <c r="B38" s="5">
        <v>0</v>
      </c>
      <c r="C38" s="5"/>
    </row>
    <row r="39" ht="17.4" spans="1:3">
      <c r="A39" s="5" t="s">
        <v>31</v>
      </c>
      <c r="B39" s="5">
        <v>0</v>
      </c>
      <c r="C39" s="5"/>
    </row>
    <row r="40" ht="17.4" spans="1:3">
      <c r="A40" s="5" t="s">
        <v>32</v>
      </c>
      <c r="B40" s="5">
        <v>0</v>
      </c>
      <c r="C40" s="5"/>
    </row>
    <row r="41" ht="17.4" spans="1:3">
      <c r="A41" s="5" t="s">
        <v>33</v>
      </c>
      <c r="B41" s="5">
        <v>0</v>
      </c>
      <c r="C41" s="5"/>
    </row>
    <row r="42" ht="17.4" spans="1:3">
      <c r="A42" s="5" t="s">
        <v>34</v>
      </c>
      <c r="B42" s="5">
        <v>0</v>
      </c>
      <c r="C42" s="5"/>
    </row>
    <row r="43" ht="17.4" spans="1:3">
      <c r="A43" s="5" t="s">
        <v>35</v>
      </c>
      <c r="B43" s="5">
        <v>0</v>
      </c>
      <c r="C43" s="5"/>
    </row>
    <row r="44" ht="17.4" spans="1:3">
      <c r="A44" s="5" t="s">
        <v>36</v>
      </c>
      <c r="B44" s="5">
        <v>0</v>
      </c>
      <c r="C44" s="5"/>
    </row>
    <row r="45" ht="17.4" spans="1:2">
      <c r="A45" s="5" t="s">
        <v>37</v>
      </c>
      <c r="B45">
        <v>0</v>
      </c>
    </row>
    <row r="46" ht="17.4" spans="1:3">
      <c r="A46" s="5" t="s">
        <v>38</v>
      </c>
      <c r="B46" s="5">
        <v>0</v>
      </c>
      <c r="C46" s="5"/>
    </row>
    <row r="47" ht="17.4" spans="1:3">
      <c r="A47" s="5" t="s">
        <v>39</v>
      </c>
      <c r="B47" s="5">
        <v>0</v>
      </c>
      <c r="C47" s="5"/>
    </row>
    <row r="48" ht="17.4" spans="1:3">
      <c r="A48" s="5" t="s">
        <v>40</v>
      </c>
      <c r="B48" s="5">
        <v>0</v>
      </c>
      <c r="C48" s="5"/>
    </row>
    <row r="49" ht="17.4" spans="1:3">
      <c r="A49" s="7" t="s">
        <v>41</v>
      </c>
      <c r="B49" s="5">
        <v>0</v>
      </c>
      <c r="C49" s="5"/>
    </row>
    <row r="50" ht="17.4" spans="1:3">
      <c r="A50" s="5" t="s">
        <v>42</v>
      </c>
      <c r="B50" s="5">
        <v>0</v>
      </c>
      <c r="C50" s="5"/>
    </row>
    <row r="51" ht="17.4" spans="1:3">
      <c r="A51" s="5" t="s">
        <v>43</v>
      </c>
      <c r="B51" s="5">
        <v>0</v>
      </c>
      <c r="C51" s="5"/>
    </row>
    <row r="52" ht="17.4" spans="1:3">
      <c r="A52" s="5" t="s">
        <v>44</v>
      </c>
      <c r="B52" s="5">
        <v>0</v>
      </c>
      <c r="C52" s="5"/>
    </row>
    <row r="53" ht="17.4" spans="1:3">
      <c r="A53" s="5" t="s">
        <v>45</v>
      </c>
      <c r="B53" s="5">
        <v>0</v>
      </c>
      <c r="C53" s="5"/>
    </row>
    <row r="54" ht="17.4" spans="1:3">
      <c r="A54" s="5" t="s">
        <v>46</v>
      </c>
      <c r="B54" s="5">
        <v>0</v>
      </c>
      <c r="C54" s="5"/>
    </row>
    <row r="55" ht="17.4" spans="1:3">
      <c r="A55" s="5" t="s">
        <v>47</v>
      </c>
      <c r="B55" s="5">
        <v>0</v>
      </c>
      <c r="C55" s="5">
        <v>0</v>
      </c>
    </row>
    <row r="56" ht="17.4" spans="1:3">
      <c r="A56" s="5" t="s">
        <v>48</v>
      </c>
      <c r="B56" s="5">
        <v>0</v>
      </c>
      <c r="C56" s="5"/>
    </row>
    <row r="58" ht="17.4" spans="1:2">
      <c r="A58" s="5" t="s">
        <v>49</v>
      </c>
      <c r="B58">
        <f>volume!N10</f>
        <v>5</v>
      </c>
    </row>
    <row r="60" spans="3:3">
      <c r="C60" s="46" t="s">
        <v>50</v>
      </c>
    </row>
    <row r="61" spans="1:3">
      <c r="A61" s="2" t="s">
        <v>21</v>
      </c>
      <c r="B61">
        <v>5</v>
      </c>
      <c r="C61">
        <f>volume!N10</f>
        <v>5</v>
      </c>
    </row>
    <row r="62" spans="1:3">
      <c r="A62" s="2" t="s">
        <v>0</v>
      </c>
      <c r="B62">
        <v>0</v>
      </c>
      <c r="C62">
        <f>volume!N8</f>
        <v>3</v>
      </c>
    </row>
    <row r="63" spans="1:3">
      <c r="A63" s="2" t="s">
        <v>51</v>
      </c>
      <c r="B63">
        <v>0</v>
      </c>
      <c r="C63">
        <f>volume!N6</f>
        <v>0</v>
      </c>
    </row>
    <row r="64" spans="1:3">
      <c r="A64" s="2" t="s">
        <v>52</v>
      </c>
      <c r="B64">
        <v>0</v>
      </c>
      <c r="C64">
        <v>1</v>
      </c>
    </row>
    <row r="65" spans="1:3">
      <c r="A65" s="2" t="s">
        <v>53</v>
      </c>
      <c r="B65">
        <v>0</v>
      </c>
      <c r="C65">
        <v>1</v>
      </c>
    </row>
    <row r="66" spans="1:3">
      <c r="A66" s="2" t="s">
        <v>54</v>
      </c>
      <c r="B66">
        <v>0</v>
      </c>
      <c r="C66">
        <f>volume!N13</f>
        <v>1</v>
      </c>
    </row>
    <row r="67" spans="1:3">
      <c r="A67" s="2" t="s">
        <v>55</v>
      </c>
      <c r="B67">
        <v>0</v>
      </c>
      <c r="C67">
        <f>volume!N15</f>
        <v>4</v>
      </c>
    </row>
    <row r="68" spans="1:3">
      <c r="A68" s="2" t="s">
        <v>56</v>
      </c>
      <c r="B68">
        <v>0</v>
      </c>
      <c r="C68">
        <f>volume!N17</f>
        <v>1</v>
      </c>
    </row>
    <row r="69" spans="1:2">
      <c r="A69" s="2" t="s">
        <v>57</v>
      </c>
      <c r="B69">
        <f>volume!N21</f>
        <v>2</v>
      </c>
    </row>
    <row r="70" spans="2:2">
      <c r="B70" s="47">
        <f>SUM(B61:B69)</f>
        <v>7</v>
      </c>
    </row>
    <row r="72" spans="2:4">
      <c r="B72" t="s">
        <v>58</v>
      </c>
      <c r="D72">
        <f>SUM(B61:B70)</f>
        <v>14</v>
      </c>
    </row>
    <row r="73" spans="2:4">
      <c r="B73" t="s">
        <v>59</v>
      </c>
      <c r="D73">
        <f>47+volume!O2</f>
        <v>191</v>
      </c>
    </row>
    <row r="75" spans="2:4">
      <c r="B75" t="s">
        <v>60</v>
      </c>
      <c r="D75">
        <f>D73-D72</f>
        <v>177</v>
      </c>
    </row>
    <row r="76" spans="2:4">
      <c r="B76" t="s">
        <v>61</v>
      </c>
      <c r="D76">
        <f>(D75/D73)*100</f>
        <v>92.6701570680628</v>
      </c>
    </row>
    <row r="77" spans="2:4">
      <c r="B77" t="s">
        <v>62</v>
      </c>
      <c r="D77">
        <f>(D72/D73)*100</f>
        <v>7.32984293193717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9"/>
  <sheetViews>
    <sheetView zoomScale="110" zoomScaleNormal="110" workbookViewId="0">
      <selection activeCell="J10" sqref="J10"/>
    </sheetView>
  </sheetViews>
  <sheetFormatPr defaultColWidth="9" defaultRowHeight="14.4"/>
  <cols>
    <col min="1" max="1" width="11.8916666666667" style="10"/>
    <col min="2" max="2" width="26.8833333333333" style="10" customWidth="1"/>
    <col min="3" max="3" width="9" style="10"/>
    <col min="4" max="4" width="15.6666666666667" style="10"/>
    <col min="5" max="8" width="9" style="10"/>
    <col min="9" max="9" width="16.6333333333333" style="11" customWidth="1"/>
    <col min="10" max="10" width="19.5" style="11" customWidth="1"/>
    <col min="11" max="11" width="27.7" style="11" customWidth="1"/>
    <col min="12" max="12" width="27.5" style="10" customWidth="1"/>
    <col min="13" max="13" width="16.25" style="10" customWidth="1"/>
    <col min="14" max="14" width="12.3833333333333" style="10" customWidth="1"/>
    <col min="15" max="16379" width="9" style="10"/>
  </cols>
  <sheetData>
    <row r="1" ht="16.35" spans="1:11">
      <c r="A1" s="12" t="s">
        <v>63</v>
      </c>
      <c r="B1" s="13"/>
      <c r="C1" s="12"/>
      <c r="D1" s="12"/>
      <c r="E1" s="12"/>
      <c r="F1" s="12"/>
      <c r="G1" s="12"/>
      <c r="H1" s="12"/>
      <c r="J1" s="29" t="s">
        <v>64</v>
      </c>
      <c r="K1" s="30" t="s">
        <v>65</v>
      </c>
    </row>
    <row r="2" ht="16.35" spans="1:15">
      <c r="A2" s="14" t="s">
        <v>66</v>
      </c>
      <c r="B2" s="15" t="s">
        <v>67</v>
      </c>
      <c r="C2" s="16" t="s">
        <v>68</v>
      </c>
      <c r="D2" s="17" t="s">
        <v>69</v>
      </c>
      <c r="E2" s="18" t="s">
        <v>70</v>
      </c>
      <c r="F2" s="16" t="s">
        <v>71</v>
      </c>
      <c r="G2" s="16" t="s">
        <v>72</v>
      </c>
      <c r="H2" s="19" t="s">
        <v>71</v>
      </c>
      <c r="I2" s="11" t="s">
        <v>73</v>
      </c>
      <c r="K2" s="31" t="s">
        <v>74</v>
      </c>
      <c r="L2" s="32" t="s">
        <v>75</v>
      </c>
      <c r="M2" s="32">
        <f>SUM(I3:I18)</f>
        <v>16</v>
      </c>
      <c r="N2" s="33" t="s">
        <v>76</v>
      </c>
      <c r="O2" s="10">
        <f>SUM(I3:I606)</f>
        <v>144</v>
      </c>
    </row>
    <row r="3" ht="15.6" spans="1:11">
      <c r="A3" s="20" t="s">
        <v>77</v>
      </c>
      <c r="B3" s="21" t="s">
        <v>78</v>
      </c>
      <c r="C3" s="20" t="s">
        <v>79</v>
      </c>
      <c r="D3" s="21" t="s">
        <v>80</v>
      </c>
      <c r="E3" s="20" t="s">
        <v>81</v>
      </c>
      <c r="F3" s="20">
        <v>1</v>
      </c>
      <c r="G3" s="20" t="s">
        <v>82</v>
      </c>
      <c r="H3" s="22">
        <v>0.338888888888889</v>
      </c>
      <c r="I3" s="11">
        <v>1</v>
      </c>
      <c r="J3" s="11" t="s">
        <v>83</v>
      </c>
      <c r="K3" s="31" t="s">
        <v>84</v>
      </c>
    </row>
    <row r="4" ht="15.6" spans="1:14">
      <c r="A4" s="20" t="s">
        <v>85</v>
      </c>
      <c r="B4" s="21" t="s">
        <v>86</v>
      </c>
      <c r="C4" s="20" t="s">
        <v>87</v>
      </c>
      <c r="D4" s="21" t="s">
        <v>88</v>
      </c>
      <c r="E4" s="20" t="s">
        <v>81</v>
      </c>
      <c r="F4" s="20">
        <v>1</v>
      </c>
      <c r="G4" s="20" t="s">
        <v>82</v>
      </c>
      <c r="H4" s="22">
        <v>0.339583333333333</v>
      </c>
      <c r="I4" s="11">
        <v>1</v>
      </c>
      <c r="J4" s="34" t="s">
        <v>89</v>
      </c>
      <c r="K4" s="35" t="s">
        <v>90</v>
      </c>
      <c r="N4" s="36" t="s">
        <v>91</v>
      </c>
    </row>
    <row r="5" ht="15.6" spans="1:14">
      <c r="A5" s="20" t="s">
        <v>92</v>
      </c>
      <c r="B5" s="21" t="s">
        <v>93</v>
      </c>
      <c r="C5" s="20" t="s">
        <v>87</v>
      </c>
      <c r="D5" s="21" t="s">
        <v>94</v>
      </c>
      <c r="E5" s="20" t="s">
        <v>81</v>
      </c>
      <c r="F5" s="20">
        <v>1</v>
      </c>
      <c r="G5" s="20" t="s">
        <v>82</v>
      </c>
      <c r="H5" s="22">
        <v>0.340277777777778</v>
      </c>
      <c r="I5" s="11">
        <v>1</v>
      </c>
      <c r="J5" s="11" t="s">
        <v>89</v>
      </c>
      <c r="K5" s="35" t="s">
        <v>95</v>
      </c>
      <c r="N5" s="10" t="s">
        <v>96</v>
      </c>
    </row>
    <row r="6" ht="15.6" spans="1:14">
      <c r="A6" s="20" t="s">
        <v>97</v>
      </c>
      <c r="B6" s="23">
        <v>133106874100</v>
      </c>
      <c r="C6" s="20" t="s">
        <v>79</v>
      </c>
      <c r="D6" s="20" t="s">
        <v>98</v>
      </c>
      <c r="E6" s="20" t="s">
        <v>81</v>
      </c>
      <c r="F6" s="20">
        <v>5</v>
      </c>
      <c r="G6" s="20" t="s">
        <v>82</v>
      </c>
      <c r="H6" s="22">
        <v>0.361111111111111</v>
      </c>
      <c r="I6" s="11">
        <v>1</v>
      </c>
      <c r="J6" s="34" t="s">
        <v>89</v>
      </c>
      <c r="K6" s="35" t="s">
        <v>99</v>
      </c>
      <c r="N6" s="10" cm="1">
        <f t="array" ref="N6">SUMPRODUCT(--(J3:J38="R"))+U15</f>
        <v>0</v>
      </c>
    </row>
    <row r="7" ht="15.6" spans="1:14">
      <c r="A7" s="20" t="s">
        <v>97</v>
      </c>
      <c r="B7" s="23">
        <v>1331206572</v>
      </c>
      <c r="C7" s="20" t="s">
        <v>87</v>
      </c>
      <c r="D7" s="20" t="s">
        <v>100</v>
      </c>
      <c r="E7" s="20" t="s">
        <v>81</v>
      </c>
      <c r="F7" s="20">
        <v>2</v>
      </c>
      <c r="G7" s="20" t="s">
        <v>82</v>
      </c>
      <c r="H7" s="22">
        <v>0.397916666666667</v>
      </c>
      <c r="I7" s="11">
        <v>1</v>
      </c>
      <c r="J7" s="34" t="s">
        <v>83</v>
      </c>
      <c r="K7" s="35" t="s">
        <v>101</v>
      </c>
      <c r="N7" s="10" t="s">
        <v>83</v>
      </c>
    </row>
    <row r="8" ht="15.6" spans="1:14">
      <c r="A8" s="20" t="s">
        <v>97</v>
      </c>
      <c r="B8" s="23">
        <v>1331206572</v>
      </c>
      <c r="C8" s="20" t="s">
        <v>87</v>
      </c>
      <c r="D8" s="20" t="s">
        <v>100</v>
      </c>
      <c r="E8" s="20" t="s">
        <v>81</v>
      </c>
      <c r="F8" s="20">
        <v>2</v>
      </c>
      <c r="G8" s="20" t="s">
        <v>82</v>
      </c>
      <c r="H8" s="22">
        <v>0.399305555555556</v>
      </c>
      <c r="I8" s="11">
        <v>1</v>
      </c>
      <c r="J8" s="34" t="s">
        <v>83</v>
      </c>
      <c r="K8" s="35" t="s">
        <v>102</v>
      </c>
      <c r="N8" s="10" cm="1">
        <f t="array" ref="N8">SUMPRODUCT(--(J3:J38="PC"))+S15</f>
        <v>3</v>
      </c>
    </row>
    <row r="9" ht="15.6" spans="1:14">
      <c r="A9" s="20" t="s">
        <v>97</v>
      </c>
      <c r="B9" s="23">
        <v>1331206572</v>
      </c>
      <c r="C9" s="20" t="s">
        <v>87</v>
      </c>
      <c r="D9" s="20">
        <v>16</v>
      </c>
      <c r="E9" s="20" t="s">
        <v>81</v>
      </c>
      <c r="F9" s="20">
        <v>2</v>
      </c>
      <c r="G9" s="20" t="s">
        <v>82</v>
      </c>
      <c r="H9" s="22">
        <v>0.400694444444444</v>
      </c>
      <c r="I9" s="11">
        <v>1</v>
      </c>
      <c r="J9" s="34" t="s">
        <v>103</v>
      </c>
      <c r="N9" s="10" t="s">
        <v>89</v>
      </c>
    </row>
    <row r="10" ht="15.6" spans="1:14">
      <c r="A10" s="20" t="s">
        <v>97</v>
      </c>
      <c r="B10" s="23">
        <v>1331206572</v>
      </c>
      <c r="C10" s="20" t="s">
        <v>87</v>
      </c>
      <c r="D10" s="20">
        <v>75</v>
      </c>
      <c r="E10" s="20" t="s">
        <v>81</v>
      </c>
      <c r="F10" s="20">
        <v>2</v>
      </c>
      <c r="G10" s="20" t="s">
        <v>82</v>
      </c>
      <c r="H10" s="22">
        <v>0.402083333333333</v>
      </c>
      <c r="I10" s="11">
        <v>1</v>
      </c>
      <c r="J10" s="34" t="s">
        <v>104</v>
      </c>
      <c r="N10" s="10" cm="1">
        <f t="array" ref="N10">SUMPRODUCT(--(J3:J38="PB"))+Q15</f>
        <v>5</v>
      </c>
    </row>
    <row r="11" ht="15.6" spans="1:10">
      <c r="A11" s="20" t="s">
        <v>97</v>
      </c>
      <c r="B11" s="23">
        <v>1331206572</v>
      </c>
      <c r="C11" s="20" t="s">
        <v>87</v>
      </c>
      <c r="D11" s="20" t="s">
        <v>105</v>
      </c>
      <c r="E11" s="20" t="s">
        <v>81</v>
      </c>
      <c r="F11" s="20">
        <v>2</v>
      </c>
      <c r="G11" s="20" t="s">
        <v>82</v>
      </c>
      <c r="H11" s="22">
        <v>0.403472222222222</v>
      </c>
      <c r="I11" s="11">
        <v>1</v>
      </c>
      <c r="J11" s="34" t="s">
        <v>106</v>
      </c>
    </row>
    <row r="12" ht="15.6" spans="1:14">
      <c r="A12" s="20" t="s">
        <v>97</v>
      </c>
      <c r="B12" s="23">
        <v>13324300503003</v>
      </c>
      <c r="C12" s="20" t="s">
        <v>87</v>
      </c>
      <c r="D12" s="20" t="s">
        <v>107</v>
      </c>
      <c r="E12" s="20" t="s">
        <v>81</v>
      </c>
      <c r="F12" s="20">
        <v>2</v>
      </c>
      <c r="G12" s="20" t="s">
        <v>82</v>
      </c>
      <c r="H12" s="22">
        <v>0.5</v>
      </c>
      <c r="I12" s="11">
        <v>1</v>
      </c>
      <c r="J12" s="11" t="s">
        <v>106</v>
      </c>
      <c r="N12" s="10" t="s">
        <v>108</v>
      </c>
    </row>
    <row r="13" ht="15.6" spans="1:14">
      <c r="A13" s="20" t="s">
        <v>97</v>
      </c>
      <c r="B13" s="23">
        <v>13324300503003</v>
      </c>
      <c r="C13" s="20" t="s">
        <v>87</v>
      </c>
      <c r="D13" s="20">
        <v>25</v>
      </c>
      <c r="E13" s="20" t="s">
        <v>81</v>
      </c>
      <c r="F13" s="20">
        <v>2</v>
      </c>
      <c r="G13" s="20" t="s">
        <v>82</v>
      </c>
      <c r="H13" s="22">
        <v>0.502083333333333</v>
      </c>
      <c r="I13" s="34">
        <v>1</v>
      </c>
      <c r="J13" s="11" t="s">
        <v>106</v>
      </c>
      <c r="N13" s="10" cm="1">
        <f t="array" ref="N13">SUMPRODUCT(--(J3:J38="M"))+Q18</f>
        <v>1</v>
      </c>
    </row>
    <row r="14" ht="15.6" spans="1:14">
      <c r="A14" s="20" t="s">
        <v>97</v>
      </c>
      <c r="B14" s="23" t="s">
        <v>109</v>
      </c>
      <c r="C14" s="20" t="s">
        <v>87</v>
      </c>
      <c r="D14" s="20" t="s">
        <v>110</v>
      </c>
      <c r="E14" s="20" t="s">
        <v>81</v>
      </c>
      <c r="F14" s="20">
        <v>2</v>
      </c>
      <c r="G14" s="20" t="s">
        <v>82</v>
      </c>
      <c r="H14" s="22">
        <v>0.0888888888888889</v>
      </c>
      <c r="I14" s="34">
        <v>1</v>
      </c>
      <c r="J14" s="11" t="s">
        <v>103</v>
      </c>
      <c r="N14" s="10" t="s">
        <v>111</v>
      </c>
    </row>
    <row r="15" ht="15.6" spans="1:14">
      <c r="A15" s="20" t="s">
        <v>97</v>
      </c>
      <c r="B15" s="23">
        <v>13324300503003</v>
      </c>
      <c r="C15" s="20" t="s">
        <v>87</v>
      </c>
      <c r="D15" s="20">
        <v>25000</v>
      </c>
      <c r="E15" s="20" t="s">
        <v>81</v>
      </c>
      <c r="F15" s="20">
        <v>5</v>
      </c>
      <c r="G15" s="20" t="s">
        <v>82</v>
      </c>
      <c r="H15" s="22">
        <v>0.125</v>
      </c>
      <c r="I15" s="34">
        <v>1</v>
      </c>
      <c r="J15" s="11" t="s">
        <v>89</v>
      </c>
      <c r="N15" s="10" cm="1">
        <f t="array" ref="N15">SUMPRODUCT(--(J3:J38="O"))+Q18</f>
        <v>4</v>
      </c>
    </row>
    <row r="16" ht="15.6" spans="1:14">
      <c r="A16" s="20" t="s">
        <v>97</v>
      </c>
      <c r="B16" s="23">
        <v>13324300503003</v>
      </c>
      <c r="C16" s="20" t="s">
        <v>87</v>
      </c>
      <c r="D16" s="20">
        <v>30000</v>
      </c>
      <c r="E16" s="20" t="s">
        <v>81</v>
      </c>
      <c r="F16" s="20">
        <v>5</v>
      </c>
      <c r="G16" s="20" t="s">
        <v>82</v>
      </c>
      <c r="H16" s="22">
        <v>0.131944444444444</v>
      </c>
      <c r="I16" s="34">
        <v>1</v>
      </c>
      <c r="J16" s="11" t="s">
        <v>89</v>
      </c>
      <c r="K16" s="11"/>
      <c r="N16" s="10" t="s">
        <v>112</v>
      </c>
    </row>
    <row r="17" ht="15.6" spans="1:14">
      <c r="A17" s="20" t="s">
        <v>97</v>
      </c>
      <c r="B17" s="23">
        <v>13324300503003</v>
      </c>
      <c r="C17" s="20" t="s">
        <v>87</v>
      </c>
      <c r="D17" s="20">
        <v>25000</v>
      </c>
      <c r="E17" s="20" t="s">
        <v>81</v>
      </c>
      <c r="F17" s="20">
        <v>5</v>
      </c>
      <c r="G17" s="20" t="s">
        <v>82</v>
      </c>
      <c r="H17" s="22">
        <v>0.133333333333333</v>
      </c>
      <c r="I17" s="34">
        <v>1</v>
      </c>
      <c r="J17" s="11" t="s">
        <v>113</v>
      </c>
      <c r="K17" s="37"/>
      <c r="L17" s="10" t="str" cm="1">
        <f t="array" ref="L17:L23">IF(J18:J24="PB",M17+1,"")</f>
        <v/>
      </c>
      <c r="M17" s="38"/>
      <c r="N17" s="10" cm="1">
        <f t="array" ref="N17">SUMPRODUCT(--(J3:J38="OI"))+Q22</f>
        <v>1</v>
      </c>
    </row>
    <row r="18" ht="15.6" spans="1:13">
      <c r="A18" s="20" t="s">
        <v>97</v>
      </c>
      <c r="B18" s="23">
        <v>13324300503003</v>
      </c>
      <c r="C18" s="20" t="s">
        <v>87</v>
      </c>
      <c r="D18" s="20">
        <v>30000</v>
      </c>
      <c r="E18" s="20" t="s">
        <v>81</v>
      </c>
      <c r="F18" s="20">
        <v>5</v>
      </c>
      <c r="G18" s="20" t="s">
        <v>82</v>
      </c>
      <c r="H18" s="22">
        <v>0.136805555555556</v>
      </c>
      <c r="I18" s="34">
        <v>1</v>
      </c>
      <c r="J18" s="11" t="s">
        <v>111</v>
      </c>
      <c r="K18" s="39"/>
      <c r="L18" s="10" t="str">
        <v/>
      </c>
      <c r="M18" s="38" t="str" cm="1">
        <f t="array" ref="M18:M24">IF(J18:J24="R",M17+1,"")</f>
        <v/>
      </c>
    </row>
    <row r="19" ht="15.6" spans="1:13">
      <c r="A19" s="20"/>
      <c r="B19" s="23"/>
      <c r="C19" s="20"/>
      <c r="D19" s="20"/>
      <c r="E19" s="20"/>
      <c r="F19" s="20"/>
      <c r="G19" s="20"/>
      <c r="H19" s="22"/>
      <c r="J19" s="11" t="s">
        <v>112</v>
      </c>
      <c r="K19" s="39"/>
      <c r="L19" s="10" t="str">
        <v/>
      </c>
      <c r="M19" s="10" t="str">
        <v/>
      </c>
    </row>
    <row r="20" ht="15.6" spans="1:14">
      <c r="A20" s="20"/>
      <c r="B20" s="23"/>
      <c r="C20" s="20"/>
      <c r="D20" s="20"/>
      <c r="E20" s="20"/>
      <c r="F20" s="20"/>
      <c r="G20" s="20"/>
      <c r="H20" s="22"/>
      <c r="J20" s="11" t="s">
        <v>108</v>
      </c>
      <c r="K20" s="39"/>
      <c r="L20" s="10" t="str">
        <v/>
      </c>
      <c r="M20" s="10" t="str">
        <v/>
      </c>
      <c r="N20" s="10" t="s">
        <v>114</v>
      </c>
    </row>
    <row r="21" ht="15.6" spans="1:14">
      <c r="A21" s="20"/>
      <c r="B21" s="23"/>
      <c r="C21" s="20"/>
      <c r="D21" s="20"/>
      <c r="E21" s="20"/>
      <c r="F21" s="20"/>
      <c r="G21" s="20"/>
      <c r="H21" s="22"/>
      <c r="J21" s="11" t="s">
        <v>111</v>
      </c>
      <c r="K21" s="39"/>
      <c r="L21" s="10" t="str">
        <v/>
      </c>
      <c r="M21" s="10" t="str">
        <v/>
      </c>
      <c r="N21" s="10" cm="1">
        <f t="array" ref="N21">SUMPRODUCT(--(J3:J38="S"))+Q26</f>
        <v>2</v>
      </c>
    </row>
    <row r="22" ht="15.6" spans="1:13">
      <c r="A22" s="20" t="s">
        <v>115</v>
      </c>
      <c r="B22" s="21">
        <v>82421033</v>
      </c>
      <c r="C22" s="21" t="s">
        <v>87</v>
      </c>
      <c r="D22" s="21" t="s">
        <v>116</v>
      </c>
      <c r="E22" s="20" t="s">
        <v>81</v>
      </c>
      <c r="F22" s="20">
        <v>1</v>
      </c>
      <c r="G22" s="20" t="s">
        <v>82</v>
      </c>
      <c r="H22" s="22">
        <v>0.333333333333333</v>
      </c>
      <c r="I22" s="11">
        <v>1</v>
      </c>
      <c r="J22" s="11" t="s">
        <v>111</v>
      </c>
      <c r="K22" s="11"/>
      <c r="L22" s="10" t="str">
        <v/>
      </c>
      <c r="M22" s="10" t="str">
        <v/>
      </c>
    </row>
    <row r="23" ht="15.6" spans="1:13">
      <c r="A23" s="20" t="s">
        <v>115</v>
      </c>
      <c r="B23" s="21" t="s">
        <v>117</v>
      </c>
      <c r="C23" s="21" t="s">
        <v>79</v>
      </c>
      <c r="D23" s="21" t="s">
        <v>118</v>
      </c>
      <c r="E23" s="20" t="s">
        <v>81</v>
      </c>
      <c r="F23" s="20">
        <v>1</v>
      </c>
      <c r="G23" s="20" t="s">
        <v>82</v>
      </c>
      <c r="H23" s="22">
        <v>0.334027777777778</v>
      </c>
      <c r="I23" s="11">
        <v>1</v>
      </c>
      <c r="J23" s="11" t="s">
        <v>114</v>
      </c>
      <c r="K23" s="11"/>
      <c r="L23" s="10" t="str">
        <v/>
      </c>
      <c r="M23" s="10" t="str">
        <v/>
      </c>
    </row>
    <row r="24" ht="15.6" spans="1:13">
      <c r="A24" s="20" t="s">
        <v>115</v>
      </c>
      <c r="B24" s="21" t="s">
        <v>93</v>
      </c>
      <c r="C24" s="20" t="s">
        <v>87</v>
      </c>
      <c r="D24" s="21" t="s">
        <v>94</v>
      </c>
      <c r="E24" s="20" t="s">
        <v>81</v>
      </c>
      <c r="F24" s="20">
        <v>1</v>
      </c>
      <c r="G24" s="20" t="s">
        <v>82</v>
      </c>
      <c r="H24" s="22">
        <v>0.334722222222222</v>
      </c>
      <c r="I24" s="11">
        <v>1</v>
      </c>
      <c r="J24" s="11" t="s">
        <v>114</v>
      </c>
      <c r="K24" s="11"/>
      <c r="L24" s="10"/>
      <c r="M24" s="10" t="str">
        <v/>
      </c>
    </row>
    <row r="25" ht="15.6" spans="1:10">
      <c r="A25" s="20" t="s">
        <v>115</v>
      </c>
      <c r="B25" s="21" t="s">
        <v>86</v>
      </c>
      <c r="C25" s="21" t="s">
        <v>87</v>
      </c>
      <c r="D25" s="21" t="s">
        <v>88</v>
      </c>
      <c r="E25" s="20" t="s">
        <v>81</v>
      </c>
      <c r="F25" s="20">
        <v>1</v>
      </c>
      <c r="G25" s="20" t="s">
        <v>82</v>
      </c>
      <c r="H25" s="22">
        <v>0.335416666666667</v>
      </c>
      <c r="I25" s="11">
        <v>1</v>
      </c>
      <c r="J25" s="11">
        <v>0</v>
      </c>
    </row>
    <row r="26" ht="15.6" spans="1:10">
      <c r="A26" s="20" t="s">
        <v>115</v>
      </c>
      <c r="B26" s="23">
        <v>1331206572</v>
      </c>
      <c r="C26" s="21" t="s">
        <v>87</v>
      </c>
      <c r="D26" s="20" t="s">
        <v>119</v>
      </c>
      <c r="E26" s="20" t="s">
        <v>81</v>
      </c>
      <c r="F26" s="20">
        <v>1</v>
      </c>
      <c r="G26" s="20" t="s">
        <v>82</v>
      </c>
      <c r="H26" s="22">
        <v>0.444444444444444</v>
      </c>
      <c r="I26" s="11">
        <v>1</v>
      </c>
      <c r="J26" s="11" t="s">
        <v>111</v>
      </c>
    </row>
    <row r="27" ht="15.6" spans="1:9">
      <c r="A27" s="20" t="s">
        <v>115</v>
      </c>
      <c r="B27" s="23">
        <v>1331206572</v>
      </c>
      <c r="C27" s="21" t="s">
        <v>87</v>
      </c>
      <c r="D27" s="20" t="s">
        <v>120</v>
      </c>
      <c r="E27" s="20" t="s">
        <v>81</v>
      </c>
      <c r="F27" s="20">
        <v>1</v>
      </c>
      <c r="G27" s="20" t="s">
        <v>82</v>
      </c>
      <c r="H27" s="22">
        <v>0.445138888888889</v>
      </c>
      <c r="I27" s="11">
        <v>1</v>
      </c>
    </row>
    <row r="28" ht="15.6" spans="1:9">
      <c r="A28" s="20" t="s">
        <v>115</v>
      </c>
      <c r="B28" s="23">
        <v>1331206572</v>
      </c>
      <c r="C28" s="21" t="s">
        <v>87</v>
      </c>
      <c r="D28" s="20" t="s">
        <v>120</v>
      </c>
      <c r="E28" s="20" t="s">
        <v>81</v>
      </c>
      <c r="F28" s="20">
        <v>1</v>
      </c>
      <c r="G28" s="20" t="s">
        <v>82</v>
      </c>
      <c r="H28" s="22">
        <v>0.445833333333333</v>
      </c>
      <c r="I28" s="11">
        <v>1</v>
      </c>
    </row>
    <row r="29" ht="15.6" spans="1:9">
      <c r="A29" s="20" t="s">
        <v>115</v>
      </c>
      <c r="B29" s="23">
        <v>1331206572</v>
      </c>
      <c r="C29" s="21" t="s">
        <v>87</v>
      </c>
      <c r="D29" s="20" t="s">
        <v>121</v>
      </c>
      <c r="E29" s="20" t="s">
        <v>81</v>
      </c>
      <c r="F29" s="20">
        <v>1</v>
      </c>
      <c r="G29" s="20" t="s">
        <v>82</v>
      </c>
      <c r="H29" s="22">
        <v>0.446527777777778</v>
      </c>
      <c r="I29" s="11">
        <v>1</v>
      </c>
    </row>
    <row r="30" ht="15.6" spans="1:9">
      <c r="A30" s="20" t="s">
        <v>115</v>
      </c>
      <c r="B30" s="23">
        <v>1331206572</v>
      </c>
      <c r="C30" s="21" t="s">
        <v>87</v>
      </c>
      <c r="D30" s="20" t="s">
        <v>122</v>
      </c>
      <c r="E30" s="20" t="s">
        <v>81</v>
      </c>
      <c r="F30" s="20">
        <v>1</v>
      </c>
      <c r="G30" s="20" t="s">
        <v>82</v>
      </c>
      <c r="H30" s="22">
        <v>0.447222222222222</v>
      </c>
      <c r="I30" s="11">
        <v>1</v>
      </c>
    </row>
    <row r="31" ht="15.6" spans="1:9">
      <c r="A31" s="20" t="s">
        <v>115</v>
      </c>
      <c r="B31" s="21" t="s">
        <v>123</v>
      </c>
      <c r="C31" s="20" t="s">
        <v>79</v>
      </c>
      <c r="D31" s="20" t="s">
        <v>124</v>
      </c>
      <c r="E31" s="20" t="s">
        <v>81</v>
      </c>
      <c r="F31" s="20">
        <v>3</v>
      </c>
      <c r="G31" s="20" t="s">
        <v>82</v>
      </c>
      <c r="H31" s="22">
        <v>0.513888888888889</v>
      </c>
      <c r="I31" s="11">
        <v>1</v>
      </c>
    </row>
    <row r="32" ht="15.6" spans="1:9">
      <c r="A32" s="20" t="s">
        <v>115</v>
      </c>
      <c r="B32" s="21" t="s">
        <v>125</v>
      </c>
      <c r="C32" s="20" t="s">
        <v>79</v>
      </c>
      <c r="D32" s="20" t="s">
        <v>126</v>
      </c>
      <c r="E32" s="20" t="s">
        <v>81</v>
      </c>
      <c r="F32" s="20">
        <v>3</v>
      </c>
      <c r="G32" s="20" t="s">
        <v>82</v>
      </c>
      <c r="H32" s="22">
        <v>0.515972222222222</v>
      </c>
      <c r="I32" s="11">
        <v>1</v>
      </c>
    </row>
    <row r="33" ht="15.6" spans="1:9">
      <c r="A33" s="20" t="s">
        <v>127</v>
      </c>
      <c r="B33" s="23">
        <v>133105316400</v>
      </c>
      <c r="C33" s="20" t="s">
        <v>79</v>
      </c>
      <c r="D33" s="20" t="s">
        <v>128</v>
      </c>
      <c r="E33" s="20" t="s">
        <v>81</v>
      </c>
      <c r="F33" s="20">
        <v>3</v>
      </c>
      <c r="G33" s="20" t="s">
        <v>82</v>
      </c>
      <c r="H33" s="20" t="s">
        <v>129</v>
      </c>
      <c r="I33" s="11">
        <v>1</v>
      </c>
    </row>
    <row r="34" ht="15.6" spans="1:9">
      <c r="A34" s="20" t="s">
        <v>127</v>
      </c>
      <c r="B34" s="23">
        <v>1331206572</v>
      </c>
      <c r="C34" s="20" t="s">
        <v>87</v>
      </c>
      <c r="D34" s="20" t="s">
        <v>130</v>
      </c>
      <c r="E34" s="20" t="s">
        <v>81</v>
      </c>
      <c r="F34" s="20">
        <v>1</v>
      </c>
      <c r="G34" s="20" t="s">
        <v>82</v>
      </c>
      <c r="H34" s="22">
        <v>0.409027777777778</v>
      </c>
      <c r="I34" s="11">
        <v>1</v>
      </c>
    </row>
    <row r="35" ht="15.6" spans="1:9">
      <c r="A35" s="20" t="s">
        <v>127</v>
      </c>
      <c r="B35" s="23">
        <v>1331206572</v>
      </c>
      <c r="C35" s="20" t="s">
        <v>87</v>
      </c>
      <c r="D35" s="20" t="s">
        <v>130</v>
      </c>
      <c r="E35" s="20" t="s">
        <v>81</v>
      </c>
      <c r="F35" s="20">
        <v>1</v>
      </c>
      <c r="G35" s="20" t="s">
        <v>82</v>
      </c>
      <c r="H35" s="22">
        <v>0.409722222222222</v>
      </c>
      <c r="I35" s="11">
        <v>1</v>
      </c>
    </row>
    <row r="36" ht="15.6" spans="1:9">
      <c r="A36" s="20" t="s">
        <v>127</v>
      </c>
      <c r="B36" s="23">
        <v>1331206572</v>
      </c>
      <c r="C36" s="20" t="s">
        <v>87</v>
      </c>
      <c r="D36" s="20">
        <v>29</v>
      </c>
      <c r="E36" s="20" t="s">
        <v>81</v>
      </c>
      <c r="F36" s="20">
        <v>1</v>
      </c>
      <c r="G36" s="20" t="s">
        <v>82</v>
      </c>
      <c r="H36" s="22">
        <v>0.410416666666667</v>
      </c>
      <c r="I36" s="11">
        <v>1</v>
      </c>
    </row>
    <row r="37" ht="15.6" spans="1:9">
      <c r="A37" s="20" t="s">
        <v>127</v>
      </c>
      <c r="B37" s="23">
        <v>1331206572</v>
      </c>
      <c r="C37" s="20" t="s">
        <v>87</v>
      </c>
      <c r="D37" s="20" t="s">
        <v>131</v>
      </c>
      <c r="E37" s="20" t="s">
        <v>81</v>
      </c>
      <c r="F37" s="20">
        <v>1</v>
      </c>
      <c r="G37" s="20" t="s">
        <v>82</v>
      </c>
      <c r="H37" s="22">
        <v>0.411111111111111</v>
      </c>
      <c r="I37" s="11">
        <v>1</v>
      </c>
    </row>
    <row r="38" ht="15.6" spans="1:9">
      <c r="A38" s="20" t="s">
        <v>127</v>
      </c>
      <c r="B38" s="23">
        <v>5299328</v>
      </c>
      <c r="C38" s="20" t="s">
        <v>79</v>
      </c>
      <c r="D38" s="21" t="s">
        <v>132</v>
      </c>
      <c r="E38" s="20" t="s">
        <v>81</v>
      </c>
      <c r="F38" s="20">
        <v>3</v>
      </c>
      <c r="G38" s="20" t="s">
        <v>82</v>
      </c>
      <c r="H38" s="22">
        <v>0.0673611111111111</v>
      </c>
      <c r="I38" s="11">
        <v>1</v>
      </c>
    </row>
    <row r="39" ht="15.6" spans="1:9">
      <c r="A39" s="20" t="s">
        <v>127</v>
      </c>
      <c r="B39" s="23" t="s">
        <v>133</v>
      </c>
      <c r="C39" s="21" t="s">
        <v>87</v>
      </c>
      <c r="D39" s="21" t="s">
        <v>134</v>
      </c>
      <c r="E39" s="20" t="s">
        <v>81</v>
      </c>
      <c r="F39" s="20">
        <v>1</v>
      </c>
      <c r="G39" s="20" t="s">
        <v>82</v>
      </c>
      <c r="H39" s="22">
        <v>0.0798611111111111</v>
      </c>
      <c r="I39" s="11">
        <v>1</v>
      </c>
    </row>
    <row r="40" ht="15.6" spans="1:9">
      <c r="A40" s="20" t="s">
        <v>127</v>
      </c>
      <c r="B40" s="23">
        <v>5299328</v>
      </c>
      <c r="C40" s="20" t="s">
        <v>79</v>
      </c>
      <c r="D40" s="20" t="s">
        <v>135</v>
      </c>
      <c r="E40" s="20" t="s">
        <v>81</v>
      </c>
      <c r="F40" s="20">
        <v>2</v>
      </c>
      <c r="G40" s="20" t="s">
        <v>82</v>
      </c>
      <c r="H40" s="22">
        <v>0.0840277777777778</v>
      </c>
      <c r="I40" s="11">
        <v>1</v>
      </c>
    </row>
    <row r="41" ht="15.6" spans="1:9">
      <c r="A41" s="20" t="s">
        <v>136</v>
      </c>
      <c r="B41" s="23">
        <v>1331206572</v>
      </c>
      <c r="C41" s="20" t="s">
        <v>87</v>
      </c>
      <c r="D41" s="20" t="s">
        <v>137</v>
      </c>
      <c r="E41" s="20" t="s">
        <v>81</v>
      </c>
      <c r="F41" s="20">
        <v>1</v>
      </c>
      <c r="G41" s="20" t="s">
        <v>82</v>
      </c>
      <c r="H41" s="22">
        <v>0.40625</v>
      </c>
      <c r="I41" s="11">
        <v>1</v>
      </c>
    </row>
    <row r="42" ht="15.6" spans="1:9">
      <c r="A42" s="20" t="s">
        <v>136</v>
      </c>
      <c r="B42" s="23">
        <v>1331206572</v>
      </c>
      <c r="C42" s="20" t="s">
        <v>87</v>
      </c>
      <c r="D42" s="20" t="s">
        <v>137</v>
      </c>
      <c r="E42" s="20" t="s">
        <v>81</v>
      </c>
      <c r="F42" s="20">
        <v>1</v>
      </c>
      <c r="G42" s="20" t="s">
        <v>82</v>
      </c>
      <c r="H42" s="22">
        <v>0.406944444444444</v>
      </c>
      <c r="I42" s="11">
        <v>1</v>
      </c>
    </row>
    <row r="43" ht="15.6" spans="1:9">
      <c r="A43" s="20" t="s">
        <v>136</v>
      </c>
      <c r="B43" s="23">
        <v>1331206572</v>
      </c>
      <c r="C43" s="20" t="s">
        <v>87</v>
      </c>
      <c r="D43" s="20" t="s">
        <v>138</v>
      </c>
      <c r="E43" s="20" t="s">
        <v>81</v>
      </c>
      <c r="F43" s="20">
        <v>1</v>
      </c>
      <c r="G43" s="20" t="s">
        <v>82</v>
      </c>
      <c r="H43" s="22">
        <v>0.407638888888889</v>
      </c>
      <c r="I43" s="11">
        <v>1</v>
      </c>
    </row>
    <row r="44" ht="15.6" spans="1:9">
      <c r="A44" s="20" t="s">
        <v>136</v>
      </c>
      <c r="B44" s="23">
        <v>1331206572</v>
      </c>
      <c r="C44" s="20" t="s">
        <v>87</v>
      </c>
      <c r="D44" s="20" t="s">
        <v>138</v>
      </c>
      <c r="E44" s="20" t="s">
        <v>81</v>
      </c>
      <c r="F44" s="20">
        <v>1</v>
      </c>
      <c r="G44" s="20" t="s">
        <v>82</v>
      </c>
      <c r="H44" s="22">
        <v>0.408333333333333</v>
      </c>
      <c r="I44" s="11">
        <v>1</v>
      </c>
    </row>
    <row r="45" ht="15.6" spans="1:9">
      <c r="A45" s="20" t="s">
        <v>136</v>
      </c>
      <c r="B45" s="23">
        <v>13313999976</v>
      </c>
      <c r="C45" s="20" t="s">
        <v>87</v>
      </c>
      <c r="D45" s="24">
        <v>32870</v>
      </c>
      <c r="E45" s="20" t="s">
        <v>81</v>
      </c>
      <c r="F45" s="20">
        <v>3</v>
      </c>
      <c r="G45" s="20" t="s">
        <v>82</v>
      </c>
      <c r="H45" s="22">
        <v>0.481944444444444</v>
      </c>
      <c r="I45" s="11">
        <v>1</v>
      </c>
    </row>
    <row r="46" ht="15.6" spans="1:9">
      <c r="A46" s="20" t="s">
        <v>139</v>
      </c>
      <c r="B46" s="23">
        <v>1331206572</v>
      </c>
      <c r="C46" s="20" t="s">
        <v>87</v>
      </c>
      <c r="D46" s="20" t="s">
        <v>140</v>
      </c>
      <c r="E46" s="20" t="s">
        <v>81</v>
      </c>
      <c r="F46" s="20">
        <v>1</v>
      </c>
      <c r="G46" s="20" t="s">
        <v>82</v>
      </c>
      <c r="H46" s="22">
        <v>0.409722222222222</v>
      </c>
      <c r="I46" s="11">
        <v>1</v>
      </c>
    </row>
    <row r="47" ht="15.6" spans="1:9">
      <c r="A47" s="20" t="s">
        <v>139</v>
      </c>
      <c r="B47" s="23">
        <v>1331206572</v>
      </c>
      <c r="C47" s="20" t="s">
        <v>87</v>
      </c>
      <c r="D47" s="20" t="s">
        <v>141</v>
      </c>
      <c r="E47" s="20" t="s">
        <v>81</v>
      </c>
      <c r="F47" s="20">
        <v>1</v>
      </c>
      <c r="G47" s="20" t="s">
        <v>82</v>
      </c>
      <c r="H47" s="22">
        <v>0.410416666666667</v>
      </c>
      <c r="I47" s="11">
        <v>1</v>
      </c>
    </row>
    <row r="48" ht="15.6" spans="1:9">
      <c r="A48" s="20" t="s">
        <v>139</v>
      </c>
      <c r="B48" s="23">
        <v>1331206572</v>
      </c>
      <c r="C48" s="20" t="s">
        <v>87</v>
      </c>
      <c r="D48" s="20" t="s">
        <v>141</v>
      </c>
      <c r="E48" s="20" t="s">
        <v>81</v>
      </c>
      <c r="F48" s="20">
        <v>1</v>
      </c>
      <c r="G48" s="20" t="s">
        <v>82</v>
      </c>
      <c r="H48" s="22">
        <v>0.411111111111111</v>
      </c>
      <c r="I48" s="11">
        <v>1</v>
      </c>
    </row>
    <row r="49" ht="15.6" spans="1:9">
      <c r="A49" s="20" t="s">
        <v>139</v>
      </c>
      <c r="B49" s="23">
        <v>1331206572</v>
      </c>
      <c r="C49" s="20" t="s">
        <v>87</v>
      </c>
      <c r="D49" s="20" t="s">
        <v>142</v>
      </c>
      <c r="E49" s="20" t="s">
        <v>81</v>
      </c>
      <c r="F49" s="20">
        <v>1</v>
      </c>
      <c r="G49" s="20" t="s">
        <v>82</v>
      </c>
      <c r="H49" s="22">
        <v>0.411805555555556</v>
      </c>
      <c r="I49" s="11">
        <v>1</v>
      </c>
    </row>
    <row r="50" ht="15.6" spans="1:9">
      <c r="A50" s="20" t="s">
        <v>139</v>
      </c>
      <c r="B50" s="23">
        <v>1331206572</v>
      </c>
      <c r="C50" s="20" t="s">
        <v>87</v>
      </c>
      <c r="D50" s="20" t="s">
        <v>143</v>
      </c>
      <c r="E50" s="20" t="s">
        <v>81</v>
      </c>
      <c r="F50" s="20">
        <v>1</v>
      </c>
      <c r="G50" s="20" t="s">
        <v>82</v>
      </c>
      <c r="H50" s="22">
        <v>0.4125</v>
      </c>
      <c r="I50" s="11">
        <v>1</v>
      </c>
    </row>
    <row r="51" ht="15.6" spans="1:9">
      <c r="A51" s="20" t="s">
        <v>139</v>
      </c>
      <c r="B51" s="23">
        <v>133106308001</v>
      </c>
      <c r="C51" s="20" t="s">
        <v>144</v>
      </c>
      <c r="D51" s="20" t="s">
        <v>145</v>
      </c>
      <c r="E51" s="20" t="s">
        <v>81</v>
      </c>
      <c r="F51" s="20">
        <v>2</v>
      </c>
      <c r="G51" s="20" t="s">
        <v>82</v>
      </c>
      <c r="H51" s="22">
        <v>0.468055555555556</v>
      </c>
      <c r="I51" s="11">
        <v>1</v>
      </c>
    </row>
    <row r="52" ht="15.6" spans="1:9">
      <c r="A52" s="20" t="s">
        <v>139</v>
      </c>
      <c r="B52" s="23">
        <v>133106308001</v>
      </c>
      <c r="C52" s="20" t="s">
        <v>87</v>
      </c>
      <c r="D52" s="20" t="s">
        <v>146</v>
      </c>
      <c r="E52" s="20" t="s">
        <v>81</v>
      </c>
      <c r="F52" s="20">
        <v>2</v>
      </c>
      <c r="G52" s="20" t="s">
        <v>82</v>
      </c>
      <c r="H52" s="22">
        <v>0.479166666666667</v>
      </c>
      <c r="I52" s="11">
        <v>1</v>
      </c>
    </row>
    <row r="53" ht="15.6" spans="1:9">
      <c r="A53" s="20" t="s">
        <v>139</v>
      </c>
      <c r="B53" s="21" t="s">
        <v>147</v>
      </c>
      <c r="C53" s="20" t="s">
        <v>87</v>
      </c>
      <c r="D53" s="21" t="s">
        <v>148</v>
      </c>
      <c r="E53" s="20" t="s">
        <v>81</v>
      </c>
      <c r="F53" s="20">
        <v>1</v>
      </c>
      <c r="G53" s="20" t="s">
        <v>82</v>
      </c>
      <c r="H53" s="22">
        <v>0.127083333333333</v>
      </c>
      <c r="I53" s="11">
        <v>1</v>
      </c>
    </row>
    <row r="54" ht="15.6" spans="1:9">
      <c r="A54" s="20" t="s">
        <v>139</v>
      </c>
      <c r="B54" s="23"/>
      <c r="C54" s="20" t="s">
        <v>87</v>
      </c>
      <c r="D54" s="21" t="s">
        <v>149</v>
      </c>
      <c r="E54" s="20" t="s">
        <v>81</v>
      </c>
      <c r="F54" s="20">
        <v>1</v>
      </c>
      <c r="G54" s="20" t="s">
        <v>82</v>
      </c>
      <c r="H54" s="22">
        <v>0.127777777777778</v>
      </c>
      <c r="I54" s="11">
        <v>1</v>
      </c>
    </row>
    <row r="55" ht="15.6" spans="1:9">
      <c r="A55" s="25" t="s">
        <v>150</v>
      </c>
      <c r="B55" s="21">
        <v>230455562</v>
      </c>
      <c r="C55" s="21" t="s">
        <v>87</v>
      </c>
      <c r="D55" s="21" t="s">
        <v>151</v>
      </c>
      <c r="E55" s="26" t="s">
        <v>81</v>
      </c>
      <c r="F55" s="26">
        <v>1</v>
      </c>
      <c r="G55" s="26" t="s">
        <v>82</v>
      </c>
      <c r="H55" s="27">
        <v>0.335416666666667</v>
      </c>
      <c r="I55" s="11">
        <v>1</v>
      </c>
    </row>
    <row r="56" ht="15.6" spans="1:9">
      <c r="A56" s="25" t="s">
        <v>150</v>
      </c>
      <c r="B56" s="21" t="s">
        <v>152</v>
      </c>
      <c r="C56" s="21" t="s">
        <v>87</v>
      </c>
      <c r="D56" s="21" t="s">
        <v>153</v>
      </c>
      <c r="E56" s="26" t="s">
        <v>81</v>
      </c>
      <c r="F56" s="26">
        <v>1</v>
      </c>
      <c r="G56" s="26" t="s">
        <v>82</v>
      </c>
      <c r="H56" s="27">
        <v>0.336111111111111</v>
      </c>
      <c r="I56" s="11">
        <v>1</v>
      </c>
    </row>
    <row r="57" ht="15.6" spans="1:9">
      <c r="A57" s="25" t="s">
        <v>150</v>
      </c>
      <c r="B57" s="21" t="s">
        <v>154</v>
      </c>
      <c r="C57" s="21" t="s">
        <v>87</v>
      </c>
      <c r="D57" s="21" t="s">
        <v>155</v>
      </c>
      <c r="E57" s="26" t="s">
        <v>81</v>
      </c>
      <c r="F57" s="26">
        <v>1</v>
      </c>
      <c r="G57" s="26" t="s">
        <v>82</v>
      </c>
      <c r="H57" s="27">
        <v>0.336805555555556</v>
      </c>
      <c r="I57" s="11">
        <v>1</v>
      </c>
    </row>
    <row r="58" ht="15.6" spans="1:9">
      <c r="A58" s="25" t="s">
        <v>150</v>
      </c>
      <c r="B58" s="21">
        <v>82282202</v>
      </c>
      <c r="C58" s="26" t="s">
        <v>79</v>
      </c>
      <c r="D58" s="21" t="s">
        <v>156</v>
      </c>
      <c r="E58" s="26" t="s">
        <v>81</v>
      </c>
      <c r="F58" s="26">
        <v>2</v>
      </c>
      <c r="G58" s="26" t="s">
        <v>82</v>
      </c>
      <c r="H58" s="27">
        <v>0.348611111111111</v>
      </c>
      <c r="I58" s="11">
        <v>1</v>
      </c>
    </row>
    <row r="59" ht="15.6" spans="1:9">
      <c r="A59" s="25" t="s">
        <v>150</v>
      </c>
      <c r="B59" s="21">
        <v>30871978</v>
      </c>
      <c r="C59" s="26" t="s">
        <v>79</v>
      </c>
      <c r="D59" s="28" t="s">
        <v>157</v>
      </c>
      <c r="E59" s="26" t="s">
        <v>81</v>
      </c>
      <c r="F59" s="26">
        <v>2</v>
      </c>
      <c r="G59" s="26" t="s">
        <v>82</v>
      </c>
      <c r="H59" s="27">
        <v>0.35</v>
      </c>
      <c r="I59" s="11">
        <v>1</v>
      </c>
    </row>
    <row r="60" ht="15.6" spans="1:9">
      <c r="A60" s="25" t="s">
        <v>150</v>
      </c>
      <c r="B60" s="21">
        <v>3082540767</v>
      </c>
      <c r="C60" s="20" t="s">
        <v>87</v>
      </c>
      <c r="D60" s="21" t="s">
        <v>158</v>
      </c>
      <c r="E60" s="26" t="s">
        <v>81</v>
      </c>
      <c r="F60" s="20">
        <v>1</v>
      </c>
      <c r="G60" s="26" t="s">
        <v>82</v>
      </c>
      <c r="H60" s="22">
        <v>0.370138888888889</v>
      </c>
      <c r="I60" s="11">
        <v>1</v>
      </c>
    </row>
    <row r="61" ht="15.6" spans="1:9">
      <c r="A61" s="25" t="s">
        <v>150</v>
      </c>
      <c r="B61" s="21">
        <v>236911012</v>
      </c>
      <c r="C61" s="20" t="s">
        <v>87</v>
      </c>
      <c r="D61" s="21" t="s">
        <v>159</v>
      </c>
      <c r="E61" s="26" t="s">
        <v>81</v>
      </c>
      <c r="F61" s="20">
        <v>1</v>
      </c>
      <c r="G61" s="26" t="s">
        <v>82</v>
      </c>
      <c r="H61" s="22">
        <v>0.415972222222222</v>
      </c>
      <c r="I61" s="11">
        <v>1</v>
      </c>
    </row>
    <row r="62" ht="15.6" spans="1:9">
      <c r="A62" s="25" t="s">
        <v>150</v>
      </c>
      <c r="B62" s="21" t="s">
        <v>160</v>
      </c>
      <c r="C62" s="20" t="s">
        <v>79</v>
      </c>
      <c r="D62" s="20" t="s">
        <v>161</v>
      </c>
      <c r="E62" s="26" t="s">
        <v>81</v>
      </c>
      <c r="F62" s="20">
        <v>2</v>
      </c>
      <c r="G62" s="26" t="s">
        <v>82</v>
      </c>
      <c r="H62" s="22">
        <v>0.0708333333333333</v>
      </c>
      <c r="I62" s="11">
        <v>1</v>
      </c>
    </row>
    <row r="63" ht="15.6" spans="1:9">
      <c r="A63" s="25" t="s">
        <v>150</v>
      </c>
      <c r="B63" s="21">
        <v>602000988931</v>
      </c>
      <c r="C63" s="20" t="s">
        <v>87</v>
      </c>
      <c r="D63" s="21" t="s">
        <v>162</v>
      </c>
      <c r="E63" s="26" t="s">
        <v>81</v>
      </c>
      <c r="F63" s="20">
        <v>1</v>
      </c>
      <c r="G63" s="26" t="s">
        <v>82</v>
      </c>
      <c r="H63" s="22">
        <v>0.10625</v>
      </c>
      <c r="I63" s="11">
        <v>1</v>
      </c>
    </row>
    <row r="64" ht="15.6" spans="1:9">
      <c r="A64" s="25" t="s">
        <v>150</v>
      </c>
      <c r="B64" s="23" t="s">
        <v>163</v>
      </c>
      <c r="C64" s="20" t="s">
        <v>87</v>
      </c>
      <c r="D64" s="20" t="s">
        <v>164</v>
      </c>
      <c r="E64" s="26" t="s">
        <v>81</v>
      </c>
      <c r="F64" s="20">
        <v>3</v>
      </c>
      <c r="G64" s="26" t="s">
        <v>82</v>
      </c>
      <c r="H64" s="22">
        <v>0.109722222222222</v>
      </c>
      <c r="I64" s="11">
        <v>1</v>
      </c>
    </row>
    <row r="65" ht="15.6" spans="1:9">
      <c r="A65" s="20" t="s">
        <v>165</v>
      </c>
      <c r="B65" s="21">
        <v>1001491420</v>
      </c>
      <c r="C65" s="20" t="s">
        <v>87</v>
      </c>
      <c r="D65" s="21" t="s">
        <v>166</v>
      </c>
      <c r="E65" s="20" t="s">
        <v>81</v>
      </c>
      <c r="F65" s="20">
        <v>1</v>
      </c>
      <c r="G65" s="20" t="s">
        <v>82</v>
      </c>
      <c r="H65" s="22">
        <v>0.335416666666667</v>
      </c>
      <c r="I65" s="11">
        <v>1</v>
      </c>
    </row>
    <row r="66" ht="15.6" spans="1:9">
      <c r="A66" s="20" t="s">
        <v>165</v>
      </c>
      <c r="B66" s="21">
        <v>978956052</v>
      </c>
      <c r="C66" s="20" t="s">
        <v>87</v>
      </c>
      <c r="D66" s="21" t="s">
        <v>167</v>
      </c>
      <c r="E66" s="20" t="s">
        <v>81</v>
      </c>
      <c r="F66" s="20">
        <v>1</v>
      </c>
      <c r="G66" s="20" t="s">
        <v>82</v>
      </c>
      <c r="H66" s="22">
        <v>0.336111111111111</v>
      </c>
      <c r="I66" s="11">
        <v>1</v>
      </c>
    </row>
    <row r="67" ht="15.6" spans="1:9">
      <c r="A67" s="20" t="s">
        <v>165</v>
      </c>
      <c r="B67" s="21">
        <v>223935690</v>
      </c>
      <c r="C67" s="20" t="s">
        <v>87</v>
      </c>
      <c r="D67" s="21" t="s">
        <v>168</v>
      </c>
      <c r="E67" s="20" t="s">
        <v>81</v>
      </c>
      <c r="F67" s="20">
        <v>1</v>
      </c>
      <c r="G67" s="20" t="s">
        <v>82</v>
      </c>
      <c r="H67" s="22">
        <v>0.336805555555556</v>
      </c>
      <c r="I67" s="11">
        <v>1</v>
      </c>
    </row>
    <row r="68" ht="15.6" spans="1:9">
      <c r="A68" s="20" t="s">
        <v>165</v>
      </c>
      <c r="B68" s="21">
        <v>602014106211</v>
      </c>
      <c r="C68" s="20" t="s">
        <v>87</v>
      </c>
      <c r="D68" s="21" t="s">
        <v>169</v>
      </c>
      <c r="E68" s="20" t="s">
        <v>81</v>
      </c>
      <c r="F68" s="20">
        <v>1</v>
      </c>
      <c r="G68" s="20" t="s">
        <v>82</v>
      </c>
      <c r="H68" s="22">
        <v>0.3375</v>
      </c>
      <c r="I68" s="11">
        <v>1</v>
      </c>
    </row>
    <row r="69" ht="15.6" spans="1:9">
      <c r="A69" s="20" t="s">
        <v>165</v>
      </c>
      <c r="B69" s="21">
        <v>35916012188</v>
      </c>
      <c r="C69" s="20" t="s">
        <v>87</v>
      </c>
      <c r="D69" s="21" t="s">
        <v>170</v>
      </c>
      <c r="E69" s="20" t="s">
        <v>81</v>
      </c>
      <c r="F69" s="20">
        <v>1</v>
      </c>
      <c r="G69" s="20" t="s">
        <v>82</v>
      </c>
      <c r="H69" s="22">
        <v>0.338194444444445</v>
      </c>
      <c r="I69" s="11">
        <v>1</v>
      </c>
    </row>
    <row r="70" ht="15.6" spans="1:9">
      <c r="A70" s="20" t="s">
        <v>165</v>
      </c>
      <c r="B70" s="21" t="s">
        <v>171</v>
      </c>
      <c r="C70" s="20" t="s">
        <v>87</v>
      </c>
      <c r="D70" s="21" t="s">
        <v>172</v>
      </c>
      <c r="E70" s="20" t="s">
        <v>81</v>
      </c>
      <c r="F70" s="20">
        <v>1</v>
      </c>
      <c r="G70" s="20" t="s">
        <v>82</v>
      </c>
      <c r="H70" s="22">
        <v>0.338888888888889</v>
      </c>
      <c r="I70" s="11">
        <v>1</v>
      </c>
    </row>
    <row r="71" ht="15.6" spans="1:9">
      <c r="A71" s="20" t="s">
        <v>165</v>
      </c>
      <c r="B71" s="21">
        <v>224256408</v>
      </c>
      <c r="C71" s="20" t="s">
        <v>87</v>
      </c>
      <c r="D71" s="21" t="s">
        <v>173</v>
      </c>
      <c r="E71" s="20" t="s">
        <v>81</v>
      </c>
      <c r="F71" s="20">
        <v>1</v>
      </c>
      <c r="G71" s="20" t="s">
        <v>82</v>
      </c>
      <c r="H71" s="22">
        <v>0.339583333333334</v>
      </c>
      <c r="I71" s="11">
        <v>1</v>
      </c>
    </row>
    <row r="72" ht="15.6" spans="1:9">
      <c r="A72" s="20" t="s">
        <v>165</v>
      </c>
      <c r="B72" s="21">
        <v>3081710831</v>
      </c>
      <c r="C72" s="20" t="s">
        <v>87</v>
      </c>
      <c r="D72" s="21" t="s">
        <v>174</v>
      </c>
      <c r="E72" s="20" t="s">
        <v>81</v>
      </c>
      <c r="F72" s="20">
        <v>1</v>
      </c>
      <c r="G72" s="20" t="s">
        <v>82</v>
      </c>
      <c r="H72" s="22">
        <v>0.122222222222222</v>
      </c>
      <c r="I72" s="11">
        <v>1</v>
      </c>
    </row>
    <row r="73" ht="15.6" spans="1:9">
      <c r="A73" s="20" t="s">
        <v>165</v>
      </c>
      <c r="B73" s="21">
        <v>3081704740</v>
      </c>
      <c r="C73" s="20" t="s">
        <v>87</v>
      </c>
      <c r="D73" s="21" t="s">
        <v>174</v>
      </c>
      <c r="E73" s="20" t="s">
        <v>81</v>
      </c>
      <c r="F73" s="20">
        <v>1</v>
      </c>
      <c r="G73" s="20" t="s">
        <v>82</v>
      </c>
      <c r="H73" s="22">
        <v>0.122916666666667</v>
      </c>
      <c r="I73" s="11">
        <v>1</v>
      </c>
    </row>
    <row r="74" ht="15.6" spans="1:9">
      <c r="A74" s="20" t="s">
        <v>165</v>
      </c>
      <c r="B74" s="23">
        <v>3081711908</v>
      </c>
      <c r="C74" s="20" t="s">
        <v>87</v>
      </c>
      <c r="D74" s="21" t="s">
        <v>174</v>
      </c>
      <c r="E74" s="20" t="s">
        <v>81</v>
      </c>
      <c r="F74" s="20">
        <v>1</v>
      </c>
      <c r="G74" s="20" t="s">
        <v>82</v>
      </c>
      <c r="H74" s="22">
        <v>0.123611111111111</v>
      </c>
      <c r="I74" s="11">
        <v>1</v>
      </c>
    </row>
    <row r="75" ht="15.6" spans="1:9">
      <c r="A75" s="40">
        <v>45632</v>
      </c>
      <c r="B75" s="21" t="s">
        <v>175</v>
      </c>
      <c r="C75" s="21" t="s">
        <v>79</v>
      </c>
      <c r="D75" s="21" t="s">
        <v>176</v>
      </c>
      <c r="E75" s="20" t="s">
        <v>81</v>
      </c>
      <c r="F75" s="20">
        <v>1</v>
      </c>
      <c r="G75" s="20" t="s">
        <v>82</v>
      </c>
      <c r="H75" s="22">
        <v>0.340277777777778</v>
      </c>
      <c r="I75" s="11">
        <v>1</v>
      </c>
    </row>
    <row r="76" ht="15.6" spans="1:9">
      <c r="A76" s="40">
        <v>45632</v>
      </c>
      <c r="B76" s="21" t="s">
        <v>177</v>
      </c>
      <c r="C76" s="20" t="s">
        <v>87</v>
      </c>
      <c r="D76" s="21" t="s">
        <v>178</v>
      </c>
      <c r="E76" s="20" t="s">
        <v>81</v>
      </c>
      <c r="F76" s="20">
        <v>1</v>
      </c>
      <c r="G76" s="20" t="s">
        <v>82</v>
      </c>
      <c r="H76" s="22">
        <v>0.347916666666667</v>
      </c>
      <c r="I76" s="11">
        <v>1</v>
      </c>
    </row>
    <row r="77" ht="15.6" spans="1:9">
      <c r="A77" s="40">
        <v>45632</v>
      </c>
      <c r="B77" s="21" t="s">
        <v>179</v>
      </c>
      <c r="C77" s="20" t="s">
        <v>87</v>
      </c>
      <c r="D77" s="21" t="s">
        <v>180</v>
      </c>
      <c r="E77" s="20" t="s">
        <v>81</v>
      </c>
      <c r="F77" s="20">
        <v>1</v>
      </c>
      <c r="G77" s="20" t="s">
        <v>82</v>
      </c>
      <c r="H77" s="22">
        <v>0.348611111111111</v>
      </c>
      <c r="I77" s="11">
        <v>1</v>
      </c>
    </row>
    <row r="78" ht="15.6" spans="1:9">
      <c r="A78" s="40">
        <v>45632</v>
      </c>
      <c r="B78" s="21" t="s">
        <v>181</v>
      </c>
      <c r="C78" s="20" t="s">
        <v>87</v>
      </c>
      <c r="D78" s="21" t="s">
        <v>182</v>
      </c>
      <c r="E78" s="20" t="s">
        <v>81</v>
      </c>
      <c r="F78" s="20">
        <v>1</v>
      </c>
      <c r="G78" s="20" t="s">
        <v>82</v>
      </c>
      <c r="H78" s="22">
        <v>0.349305555555556</v>
      </c>
      <c r="I78" s="11">
        <v>1</v>
      </c>
    </row>
    <row r="79" ht="15.6" spans="1:9">
      <c r="A79" s="40">
        <v>45632</v>
      </c>
      <c r="B79" s="21">
        <v>602031906991</v>
      </c>
      <c r="C79" s="20" t="s">
        <v>87</v>
      </c>
      <c r="D79" s="21" t="s">
        <v>183</v>
      </c>
      <c r="E79" s="20" t="s">
        <v>81</v>
      </c>
      <c r="F79" s="20">
        <v>1</v>
      </c>
      <c r="G79" s="20" t="s">
        <v>82</v>
      </c>
      <c r="H79" s="22">
        <v>0.381944444444444</v>
      </c>
      <c r="I79" s="11">
        <v>1</v>
      </c>
    </row>
    <row r="80" ht="15.6" spans="1:9">
      <c r="A80" s="40">
        <v>45632</v>
      </c>
      <c r="B80" s="41" t="s">
        <v>184</v>
      </c>
      <c r="C80" s="20" t="s">
        <v>79</v>
      </c>
      <c r="D80" s="20" t="s">
        <v>185</v>
      </c>
      <c r="E80" s="20" t="s">
        <v>81</v>
      </c>
      <c r="F80" s="20">
        <v>3</v>
      </c>
      <c r="G80" s="20" t="s">
        <v>82</v>
      </c>
      <c r="H80" s="22">
        <v>0.402777777777778</v>
      </c>
      <c r="I80" s="11">
        <v>1</v>
      </c>
    </row>
    <row r="81" ht="15.6" spans="1:9">
      <c r="A81" s="40">
        <v>45632</v>
      </c>
      <c r="B81" s="21">
        <v>602016406711</v>
      </c>
      <c r="C81" s="20" t="s">
        <v>87</v>
      </c>
      <c r="D81" s="21" t="s">
        <v>186</v>
      </c>
      <c r="E81" s="20" t="s">
        <v>81</v>
      </c>
      <c r="F81" s="20">
        <v>1</v>
      </c>
      <c r="G81" s="20" t="s">
        <v>82</v>
      </c>
      <c r="H81" s="22">
        <v>0.456944444444444</v>
      </c>
      <c r="I81" s="11">
        <v>1</v>
      </c>
    </row>
    <row r="82" ht="15.6" spans="1:9">
      <c r="A82" s="40">
        <v>45632</v>
      </c>
      <c r="B82" s="21">
        <v>82275054</v>
      </c>
      <c r="C82" s="20" t="s">
        <v>79</v>
      </c>
      <c r="D82" s="20" t="s">
        <v>187</v>
      </c>
      <c r="E82" s="20" t="s">
        <v>81</v>
      </c>
      <c r="F82" s="20">
        <v>2</v>
      </c>
      <c r="G82" s="20" t="s">
        <v>82</v>
      </c>
      <c r="H82" s="22">
        <v>0.5</v>
      </c>
      <c r="I82" s="11">
        <v>1</v>
      </c>
    </row>
    <row r="83" ht="15.6" spans="1:9">
      <c r="A83" s="40">
        <v>45632</v>
      </c>
      <c r="B83" s="21" t="s">
        <v>188</v>
      </c>
      <c r="C83" s="20" t="s">
        <v>79</v>
      </c>
      <c r="D83" s="20" t="s">
        <v>189</v>
      </c>
      <c r="E83" s="20" t="s">
        <v>81</v>
      </c>
      <c r="F83" s="20">
        <v>2</v>
      </c>
      <c r="G83" s="20" t="s">
        <v>82</v>
      </c>
      <c r="H83" s="22">
        <v>0.504861111111111</v>
      </c>
      <c r="I83" s="11">
        <v>1</v>
      </c>
    </row>
    <row r="84" ht="15.6" spans="1:9">
      <c r="A84" s="40">
        <v>45632</v>
      </c>
      <c r="B84" s="21">
        <v>602031194591</v>
      </c>
      <c r="C84" s="21" t="s">
        <v>87</v>
      </c>
      <c r="D84" s="21" t="s">
        <v>190</v>
      </c>
      <c r="E84" s="20" t="s">
        <v>81</v>
      </c>
      <c r="F84" s="20">
        <v>1</v>
      </c>
      <c r="G84" s="20" t="s">
        <v>82</v>
      </c>
      <c r="H84" s="22">
        <v>0.0513888888888889</v>
      </c>
      <c r="I84" s="11">
        <v>1</v>
      </c>
    </row>
    <row r="85" ht="15.6" spans="1:9">
      <c r="A85" s="40">
        <v>45632</v>
      </c>
      <c r="B85" s="21">
        <v>82280546</v>
      </c>
      <c r="C85" s="21" t="s">
        <v>87</v>
      </c>
      <c r="D85" s="21" t="s">
        <v>191</v>
      </c>
      <c r="E85" s="20" t="s">
        <v>81</v>
      </c>
      <c r="F85" s="20">
        <v>3</v>
      </c>
      <c r="G85" s="20" t="s">
        <v>82</v>
      </c>
      <c r="H85" s="22">
        <v>0.0597222222222222</v>
      </c>
      <c r="I85" s="11">
        <v>1</v>
      </c>
    </row>
    <row r="86" ht="15.6" spans="1:9">
      <c r="A86" s="40">
        <v>45632</v>
      </c>
      <c r="B86" s="21" t="s">
        <v>192</v>
      </c>
      <c r="C86" s="21" t="s">
        <v>87</v>
      </c>
      <c r="D86" s="21" t="s">
        <v>193</v>
      </c>
      <c r="E86" s="20" t="s">
        <v>81</v>
      </c>
      <c r="F86" s="20">
        <v>1</v>
      </c>
      <c r="G86" s="20" t="s">
        <v>82</v>
      </c>
      <c r="H86" s="22">
        <v>0.0965277777777778</v>
      </c>
      <c r="I86" s="11">
        <v>1</v>
      </c>
    </row>
    <row r="87" ht="15.6" spans="1:9">
      <c r="A87" s="40">
        <v>45632</v>
      </c>
      <c r="B87" s="21">
        <v>7004582039707</v>
      </c>
      <c r="C87" s="21" t="s">
        <v>87</v>
      </c>
      <c r="D87" s="21" t="s">
        <v>194</v>
      </c>
      <c r="E87" s="20" t="s">
        <v>81</v>
      </c>
      <c r="F87" s="20">
        <v>1</v>
      </c>
      <c r="G87" s="20" t="s">
        <v>82</v>
      </c>
      <c r="H87" s="22">
        <v>0.0965277777777778</v>
      </c>
      <c r="I87" s="11">
        <v>1</v>
      </c>
    </row>
    <row r="88" ht="15.6" spans="1:9">
      <c r="A88" s="40">
        <v>45632</v>
      </c>
      <c r="B88" s="21" t="s">
        <v>195</v>
      </c>
      <c r="C88" s="21" t="s">
        <v>87</v>
      </c>
      <c r="D88" s="21" t="s">
        <v>196</v>
      </c>
      <c r="E88" s="20" t="s">
        <v>81</v>
      </c>
      <c r="F88" s="20">
        <v>1</v>
      </c>
      <c r="G88" s="20" t="s">
        <v>82</v>
      </c>
      <c r="H88" s="22">
        <v>0.1625</v>
      </c>
      <c r="I88" s="11">
        <v>1</v>
      </c>
    </row>
    <row r="89" ht="15.6" spans="1:9">
      <c r="A89" s="40">
        <v>45479</v>
      </c>
      <c r="B89" s="41" t="s">
        <v>197</v>
      </c>
      <c r="C89" s="20" t="s">
        <v>87</v>
      </c>
      <c r="D89" s="21" t="s">
        <v>198</v>
      </c>
      <c r="E89" s="20" t="s">
        <v>81</v>
      </c>
      <c r="F89" s="20">
        <v>1</v>
      </c>
      <c r="G89" s="20" t="s">
        <v>82</v>
      </c>
      <c r="H89" s="22">
        <v>0.336111111111111</v>
      </c>
      <c r="I89" s="11">
        <v>1</v>
      </c>
    </row>
    <row r="90" ht="15.6" spans="1:9">
      <c r="A90" s="40">
        <v>45479</v>
      </c>
      <c r="B90" s="21" t="s">
        <v>199</v>
      </c>
      <c r="C90" s="20" t="s">
        <v>87</v>
      </c>
      <c r="D90" s="21" t="s">
        <v>200</v>
      </c>
      <c r="E90" s="20" t="s">
        <v>81</v>
      </c>
      <c r="F90" s="20">
        <v>1</v>
      </c>
      <c r="G90" s="20" t="s">
        <v>82</v>
      </c>
      <c r="H90" s="22">
        <v>0.336805555555556</v>
      </c>
      <c r="I90" s="11">
        <v>1</v>
      </c>
    </row>
    <row r="91" ht="15.6" spans="1:9">
      <c r="A91" s="40">
        <v>45479</v>
      </c>
      <c r="B91" s="21" t="s">
        <v>201</v>
      </c>
      <c r="C91" s="20" t="s">
        <v>79</v>
      </c>
      <c r="D91" s="21" t="s">
        <v>202</v>
      </c>
      <c r="E91" s="20" t="s">
        <v>81</v>
      </c>
      <c r="F91" s="20">
        <v>1</v>
      </c>
      <c r="G91" s="20" t="s">
        <v>82</v>
      </c>
      <c r="H91" s="22">
        <v>0.3375</v>
      </c>
      <c r="I91" s="11">
        <v>1</v>
      </c>
    </row>
    <row r="92" ht="15.6" spans="1:9">
      <c r="A92" s="40">
        <v>45479</v>
      </c>
      <c r="B92" s="21" t="s">
        <v>203</v>
      </c>
      <c r="C92" s="21" t="s">
        <v>87</v>
      </c>
      <c r="D92" s="21" t="s">
        <v>204</v>
      </c>
      <c r="E92" s="20" t="s">
        <v>81</v>
      </c>
      <c r="F92" s="20">
        <v>1</v>
      </c>
      <c r="G92" s="20" t="s">
        <v>82</v>
      </c>
      <c r="H92" s="22">
        <v>0.338194444444444</v>
      </c>
      <c r="I92" s="11">
        <v>1</v>
      </c>
    </row>
    <row r="93" ht="15.6" spans="1:9">
      <c r="A93" s="40">
        <v>45479</v>
      </c>
      <c r="B93" s="23">
        <v>1331206572</v>
      </c>
      <c r="C93" s="21" t="s">
        <v>87</v>
      </c>
      <c r="D93" s="20" t="s">
        <v>205</v>
      </c>
      <c r="E93" s="20" t="s">
        <v>81</v>
      </c>
      <c r="F93" s="20">
        <v>1</v>
      </c>
      <c r="G93" s="20" t="s">
        <v>82</v>
      </c>
      <c r="H93" s="22">
        <v>0.482638888888889</v>
      </c>
      <c r="I93" s="11">
        <v>1</v>
      </c>
    </row>
    <row r="94" ht="15.6" spans="1:9">
      <c r="A94" s="40">
        <v>45479</v>
      </c>
      <c r="B94" s="23">
        <v>1331206572</v>
      </c>
      <c r="C94" s="21" t="s">
        <v>87</v>
      </c>
      <c r="D94" s="20" t="s">
        <v>205</v>
      </c>
      <c r="E94" s="20" t="s">
        <v>81</v>
      </c>
      <c r="F94" s="20">
        <v>1</v>
      </c>
      <c r="G94" s="20" t="s">
        <v>82</v>
      </c>
      <c r="H94" s="22">
        <v>0.483333333333333</v>
      </c>
      <c r="I94" s="11">
        <v>1</v>
      </c>
    </row>
    <row r="95" ht="15.6" spans="1:9">
      <c r="A95" s="40">
        <v>45479</v>
      </c>
      <c r="B95" s="23">
        <v>1331206572</v>
      </c>
      <c r="C95" s="21" t="s">
        <v>87</v>
      </c>
      <c r="D95" s="20" t="s">
        <v>206</v>
      </c>
      <c r="E95" s="20" t="s">
        <v>81</v>
      </c>
      <c r="F95" s="20">
        <v>1</v>
      </c>
      <c r="G95" s="20" t="s">
        <v>82</v>
      </c>
      <c r="H95" s="22">
        <v>0.484027777777778</v>
      </c>
      <c r="I95" s="11">
        <v>1</v>
      </c>
    </row>
    <row r="96" ht="15.6" spans="1:9">
      <c r="A96" s="40">
        <v>45479</v>
      </c>
      <c r="B96" s="23">
        <v>1331206572</v>
      </c>
      <c r="C96" s="21" t="s">
        <v>87</v>
      </c>
      <c r="D96" s="20" t="s">
        <v>207</v>
      </c>
      <c r="E96" s="20" t="s">
        <v>81</v>
      </c>
      <c r="F96" s="20">
        <v>1</v>
      </c>
      <c r="G96" s="20" t="s">
        <v>82</v>
      </c>
      <c r="H96" s="22">
        <v>0.484722222222222</v>
      </c>
      <c r="I96" s="11">
        <v>1</v>
      </c>
    </row>
    <row r="97" ht="15.6" spans="1:9">
      <c r="A97" s="40">
        <v>45449</v>
      </c>
      <c r="B97" s="21" t="s">
        <v>199</v>
      </c>
      <c r="C97" s="21" t="s">
        <v>79</v>
      </c>
      <c r="D97" s="21" t="s">
        <v>200</v>
      </c>
      <c r="E97" s="20" t="s">
        <v>81</v>
      </c>
      <c r="F97" s="20">
        <v>1</v>
      </c>
      <c r="G97" s="20" t="s">
        <v>82</v>
      </c>
      <c r="H97" s="22">
        <v>0.334722222222222</v>
      </c>
      <c r="I97" s="11">
        <v>1</v>
      </c>
    </row>
    <row r="98" ht="15.6" spans="1:9">
      <c r="A98" s="40">
        <v>45449</v>
      </c>
      <c r="B98" s="21" t="s">
        <v>201</v>
      </c>
      <c r="C98" s="21" t="s">
        <v>79</v>
      </c>
      <c r="D98" s="21" t="s">
        <v>202</v>
      </c>
      <c r="E98" s="20" t="s">
        <v>81</v>
      </c>
      <c r="F98" s="20">
        <v>1</v>
      </c>
      <c r="G98" s="20" t="s">
        <v>82</v>
      </c>
      <c r="H98" s="22">
        <v>0.335416666666667</v>
      </c>
      <c r="I98" s="11">
        <v>1</v>
      </c>
    </row>
    <row r="99" ht="15.6" spans="1:9">
      <c r="A99" s="40">
        <v>45449</v>
      </c>
      <c r="B99" s="21" t="s">
        <v>203</v>
      </c>
      <c r="C99" s="20" t="s">
        <v>87</v>
      </c>
      <c r="D99" s="21" t="s">
        <v>204</v>
      </c>
      <c r="E99" s="20" t="s">
        <v>81</v>
      </c>
      <c r="F99" s="20">
        <v>1</v>
      </c>
      <c r="G99" s="20" t="s">
        <v>82</v>
      </c>
      <c r="H99" s="22">
        <v>0.336111111111111</v>
      </c>
      <c r="I99" s="11">
        <v>1</v>
      </c>
    </row>
    <row r="100" ht="15.6" spans="1:9">
      <c r="A100" s="40">
        <v>45449</v>
      </c>
      <c r="B100" s="23">
        <v>13310630807</v>
      </c>
      <c r="C100" s="20" t="s">
        <v>87</v>
      </c>
      <c r="D100" s="20" t="s">
        <v>208</v>
      </c>
      <c r="E100" s="20" t="s">
        <v>81</v>
      </c>
      <c r="F100" s="20">
        <v>4</v>
      </c>
      <c r="G100" s="20" t="s">
        <v>82</v>
      </c>
      <c r="H100" s="22">
        <v>0.364583333333333</v>
      </c>
      <c r="I100" s="11">
        <v>1</v>
      </c>
    </row>
    <row r="101" ht="15.6" spans="1:9">
      <c r="A101" s="40">
        <v>45449</v>
      </c>
      <c r="B101" s="23">
        <v>133139999700</v>
      </c>
      <c r="C101" s="20" t="s">
        <v>87</v>
      </c>
      <c r="D101" s="20">
        <v>6900</v>
      </c>
      <c r="E101" s="20" t="s">
        <v>81</v>
      </c>
      <c r="F101" s="20">
        <v>4</v>
      </c>
      <c r="G101" s="20" t="s">
        <v>82</v>
      </c>
      <c r="H101" s="22">
        <v>0.4375</v>
      </c>
      <c r="I101" s="11">
        <v>1</v>
      </c>
    </row>
    <row r="102" ht="15.6" spans="1:9">
      <c r="A102" s="40">
        <v>45449</v>
      </c>
      <c r="B102" s="23">
        <v>1331206572</v>
      </c>
      <c r="C102" s="20" t="s">
        <v>87</v>
      </c>
      <c r="D102" s="20" t="s">
        <v>209</v>
      </c>
      <c r="E102" s="20" t="s">
        <v>81</v>
      </c>
      <c r="F102" s="20">
        <v>2</v>
      </c>
      <c r="G102" s="20" t="s">
        <v>82</v>
      </c>
      <c r="H102" s="22">
        <v>0.467361111111111</v>
      </c>
      <c r="I102" s="11">
        <v>1</v>
      </c>
    </row>
    <row r="103" ht="15.6" spans="1:9">
      <c r="A103" s="40">
        <v>45449</v>
      </c>
      <c r="B103" s="23">
        <v>1331206572</v>
      </c>
      <c r="C103" s="20" t="s">
        <v>87</v>
      </c>
      <c r="D103" s="20" t="s">
        <v>209</v>
      </c>
      <c r="E103" s="20" t="s">
        <v>81</v>
      </c>
      <c r="F103" s="20">
        <v>2</v>
      </c>
      <c r="G103" s="20" t="s">
        <v>82</v>
      </c>
      <c r="H103" s="22">
        <v>0.46875</v>
      </c>
      <c r="I103" s="11">
        <v>1</v>
      </c>
    </row>
    <row r="104" ht="15.6" spans="1:9">
      <c r="A104" s="40">
        <v>45449</v>
      </c>
      <c r="B104" s="23">
        <v>1331206572</v>
      </c>
      <c r="C104" s="20" t="s">
        <v>87</v>
      </c>
      <c r="D104" s="20" t="s">
        <v>210</v>
      </c>
      <c r="E104" s="20" t="s">
        <v>81</v>
      </c>
      <c r="F104" s="20">
        <v>2</v>
      </c>
      <c r="G104" s="20" t="s">
        <v>82</v>
      </c>
      <c r="H104" s="22">
        <v>0.470138888888889</v>
      </c>
      <c r="I104" s="11">
        <v>1</v>
      </c>
    </row>
    <row r="105" ht="15.6" spans="1:9">
      <c r="A105" s="40">
        <v>45449</v>
      </c>
      <c r="B105" s="23">
        <v>1331206572</v>
      </c>
      <c r="C105" s="20" t="s">
        <v>87</v>
      </c>
      <c r="D105" s="20" t="s">
        <v>211</v>
      </c>
      <c r="E105" s="20" t="s">
        <v>81</v>
      </c>
      <c r="F105" s="20">
        <v>2</v>
      </c>
      <c r="G105" s="20" t="s">
        <v>82</v>
      </c>
      <c r="H105" s="22">
        <v>0.471527777777778</v>
      </c>
      <c r="I105" s="11">
        <v>1</v>
      </c>
    </row>
    <row r="106" ht="15.6" spans="1:9">
      <c r="A106" s="40">
        <v>45449</v>
      </c>
      <c r="B106" s="23">
        <v>1331206572</v>
      </c>
      <c r="C106" s="20" t="s">
        <v>87</v>
      </c>
      <c r="D106" s="20" t="s">
        <v>212</v>
      </c>
      <c r="E106" s="20" t="s">
        <v>81</v>
      </c>
      <c r="F106" s="20">
        <v>2</v>
      </c>
      <c r="G106" s="20" t="s">
        <v>82</v>
      </c>
      <c r="H106" s="22">
        <v>0.472916666666667</v>
      </c>
      <c r="I106" s="11">
        <v>1</v>
      </c>
    </row>
    <row r="107" ht="15.6" spans="1:9">
      <c r="A107" s="40">
        <v>45449</v>
      </c>
      <c r="B107" s="23">
        <v>133104307401</v>
      </c>
      <c r="C107" s="20" t="s">
        <v>144</v>
      </c>
      <c r="D107" s="20" t="s">
        <v>213</v>
      </c>
      <c r="E107" s="20" t="s">
        <v>81</v>
      </c>
      <c r="F107" s="20">
        <v>2</v>
      </c>
      <c r="G107" s="20" t="s">
        <v>82</v>
      </c>
      <c r="H107" s="22">
        <v>0.110416666666667</v>
      </c>
      <c r="I107" s="11">
        <v>1</v>
      </c>
    </row>
    <row r="108" ht="15.6" spans="1:9">
      <c r="A108" s="40">
        <v>45449</v>
      </c>
      <c r="B108" s="23">
        <v>133106308002</v>
      </c>
      <c r="C108" s="20" t="s">
        <v>87</v>
      </c>
      <c r="D108" s="20" t="s">
        <v>214</v>
      </c>
      <c r="E108" s="20" t="s">
        <v>81</v>
      </c>
      <c r="F108" s="20">
        <v>2</v>
      </c>
      <c r="G108" s="20" t="s">
        <v>82</v>
      </c>
      <c r="H108" s="22">
        <v>0.125</v>
      </c>
      <c r="I108" s="11">
        <v>1</v>
      </c>
    </row>
    <row r="109" ht="15.6" spans="1:9">
      <c r="A109" s="40">
        <v>45449</v>
      </c>
      <c r="B109" s="23">
        <v>133104307401</v>
      </c>
      <c r="C109" s="20" t="s">
        <v>144</v>
      </c>
      <c r="D109" s="20" t="s">
        <v>215</v>
      </c>
      <c r="E109" s="20" t="s">
        <v>81</v>
      </c>
      <c r="F109" s="20">
        <v>2</v>
      </c>
      <c r="G109" s="20" t="s">
        <v>82</v>
      </c>
      <c r="H109" s="22">
        <v>0.13125</v>
      </c>
      <c r="I109" s="11">
        <v>1</v>
      </c>
    </row>
    <row r="110" ht="15.6" spans="1:9">
      <c r="A110" s="20"/>
      <c r="B110" s="23"/>
      <c r="C110" s="20"/>
      <c r="D110" s="20"/>
      <c r="E110" s="20" t="s">
        <v>81</v>
      </c>
      <c r="F110" s="20"/>
      <c r="G110" s="20" t="s">
        <v>82</v>
      </c>
      <c r="H110" s="20"/>
      <c r="I110" s="11">
        <v>1</v>
      </c>
    </row>
    <row r="111" ht="15.6" spans="1:9">
      <c r="A111" s="40">
        <v>45418</v>
      </c>
      <c r="B111" s="21" t="s">
        <v>201</v>
      </c>
      <c r="C111" s="21" t="s">
        <v>79</v>
      </c>
      <c r="D111" s="21" t="s">
        <v>202</v>
      </c>
      <c r="E111" s="20" t="s">
        <v>81</v>
      </c>
      <c r="F111" s="20">
        <v>1</v>
      </c>
      <c r="G111" s="20" t="s">
        <v>82</v>
      </c>
      <c r="H111" s="22">
        <v>0.335416666666667</v>
      </c>
      <c r="I111" s="11">
        <v>1</v>
      </c>
    </row>
    <row r="112" ht="15.6" spans="1:9">
      <c r="A112" s="40">
        <v>45418</v>
      </c>
      <c r="B112" s="23">
        <v>133105316400</v>
      </c>
      <c r="C112" s="21" t="s">
        <v>79</v>
      </c>
      <c r="D112" s="20" t="s">
        <v>216</v>
      </c>
      <c r="E112" s="20" t="s">
        <v>81</v>
      </c>
      <c r="F112" s="20">
        <v>3</v>
      </c>
      <c r="G112" s="20" t="s">
        <v>82</v>
      </c>
      <c r="H112" s="22">
        <v>0.365972222222222</v>
      </c>
      <c r="I112" s="11">
        <v>1</v>
      </c>
    </row>
    <row r="113" ht="15.6" spans="1:9">
      <c r="A113" s="40">
        <v>45418</v>
      </c>
      <c r="B113" s="23">
        <v>1331206572</v>
      </c>
      <c r="C113" s="20" t="s">
        <v>87</v>
      </c>
      <c r="D113" s="20" t="s">
        <v>213</v>
      </c>
      <c r="E113" s="20" t="s">
        <v>81</v>
      </c>
      <c r="F113" s="20">
        <v>2</v>
      </c>
      <c r="G113" s="20" t="s">
        <v>82</v>
      </c>
      <c r="H113" s="22">
        <v>0.383333333333333</v>
      </c>
      <c r="I113" s="11">
        <v>1</v>
      </c>
    </row>
    <row r="114" ht="15.6" spans="1:9">
      <c r="A114" s="40">
        <v>45418</v>
      </c>
      <c r="B114" s="23">
        <v>1331206572</v>
      </c>
      <c r="C114" s="20" t="s">
        <v>87</v>
      </c>
      <c r="D114" s="20" t="s">
        <v>217</v>
      </c>
      <c r="E114" s="20" t="s">
        <v>81</v>
      </c>
      <c r="F114" s="20">
        <v>2</v>
      </c>
      <c r="G114" s="20" t="s">
        <v>82</v>
      </c>
      <c r="H114" s="22">
        <v>0.384722222222222</v>
      </c>
      <c r="I114" s="11">
        <v>1</v>
      </c>
    </row>
    <row r="115" ht="15.6" spans="1:9">
      <c r="A115" s="40">
        <v>45418</v>
      </c>
      <c r="B115" s="23">
        <v>1331206572</v>
      </c>
      <c r="C115" s="20" t="s">
        <v>87</v>
      </c>
      <c r="D115" s="20" t="s">
        <v>218</v>
      </c>
      <c r="E115" s="20" t="s">
        <v>81</v>
      </c>
      <c r="F115" s="20">
        <v>2</v>
      </c>
      <c r="G115" s="20" t="s">
        <v>82</v>
      </c>
      <c r="H115" s="22">
        <v>0.386111111111111</v>
      </c>
      <c r="I115" s="11">
        <v>1</v>
      </c>
    </row>
    <row r="116" ht="15.6" spans="1:9">
      <c r="A116" s="40">
        <v>45418</v>
      </c>
      <c r="B116" s="23">
        <v>1331206572</v>
      </c>
      <c r="C116" s="20" t="s">
        <v>87</v>
      </c>
      <c r="D116" s="20" t="s">
        <v>218</v>
      </c>
      <c r="E116" s="20" t="s">
        <v>81</v>
      </c>
      <c r="F116" s="20">
        <v>2</v>
      </c>
      <c r="G116" s="20" t="s">
        <v>82</v>
      </c>
      <c r="H116" s="22">
        <v>0.3875</v>
      </c>
      <c r="I116" s="11">
        <v>1</v>
      </c>
    </row>
    <row r="117" ht="15.6" spans="1:9">
      <c r="A117" s="40">
        <v>45418</v>
      </c>
      <c r="B117" s="23">
        <v>1331206572</v>
      </c>
      <c r="C117" s="20" t="s">
        <v>87</v>
      </c>
      <c r="D117" s="20" t="s">
        <v>219</v>
      </c>
      <c r="E117" s="20" t="s">
        <v>81</v>
      </c>
      <c r="F117" s="20">
        <v>2</v>
      </c>
      <c r="G117" s="20" t="s">
        <v>82</v>
      </c>
      <c r="H117" s="22">
        <v>0.388888888888889</v>
      </c>
      <c r="I117" s="11">
        <v>1</v>
      </c>
    </row>
    <row r="118" ht="15.6" spans="1:9">
      <c r="A118" s="40">
        <v>45418</v>
      </c>
      <c r="B118" s="23">
        <v>133939999570</v>
      </c>
      <c r="C118" s="20" t="s">
        <v>87</v>
      </c>
      <c r="D118" s="20" t="s">
        <v>220</v>
      </c>
      <c r="E118" s="20" t="s">
        <v>81</v>
      </c>
      <c r="F118" s="20">
        <v>2</v>
      </c>
      <c r="G118" s="20" t="s">
        <v>82</v>
      </c>
      <c r="H118" s="22">
        <v>0.138888888888889</v>
      </c>
      <c r="I118" s="11">
        <v>1</v>
      </c>
    </row>
    <row r="119" ht="15.6" spans="1:9">
      <c r="A119" s="40">
        <v>45388</v>
      </c>
      <c r="B119" s="23" t="s">
        <v>221</v>
      </c>
      <c r="C119" s="20" t="s">
        <v>79</v>
      </c>
      <c r="D119" s="20" t="s">
        <v>222</v>
      </c>
      <c r="E119" s="20" t="s">
        <v>81</v>
      </c>
      <c r="F119" s="20">
        <v>5</v>
      </c>
      <c r="G119" s="20" t="s">
        <v>82</v>
      </c>
      <c r="H119" s="22">
        <v>0.375</v>
      </c>
      <c r="I119" s="11">
        <v>1</v>
      </c>
    </row>
    <row r="120" ht="15.6" spans="1:9">
      <c r="A120" s="40">
        <v>45388</v>
      </c>
      <c r="B120" s="23" t="s">
        <v>221</v>
      </c>
      <c r="C120" s="20" t="s">
        <v>79</v>
      </c>
      <c r="D120" s="20" t="s">
        <v>223</v>
      </c>
      <c r="E120" s="20" t="s">
        <v>81</v>
      </c>
      <c r="F120" s="20">
        <v>5</v>
      </c>
      <c r="G120" s="20" t="s">
        <v>82</v>
      </c>
      <c r="H120" s="22">
        <v>0.378472222222222</v>
      </c>
      <c r="I120" s="11">
        <v>1</v>
      </c>
    </row>
    <row r="121" ht="15.6" spans="1:9">
      <c r="A121" s="40">
        <v>45388</v>
      </c>
      <c r="B121" s="23">
        <v>1206572</v>
      </c>
      <c r="C121" s="20" t="s">
        <v>224</v>
      </c>
      <c r="D121" s="20" t="s">
        <v>225</v>
      </c>
      <c r="E121" s="20" t="s">
        <v>81</v>
      </c>
      <c r="F121" s="20">
        <v>1</v>
      </c>
      <c r="G121" s="20" t="s">
        <v>82</v>
      </c>
      <c r="H121" s="22">
        <v>0.458333333333333</v>
      </c>
      <c r="I121" s="11">
        <v>1</v>
      </c>
    </row>
    <row r="122" ht="15.6" spans="1:9">
      <c r="A122" s="40">
        <v>45388</v>
      </c>
      <c r="B122" s="23">
        <v>1206572</v>
      </c>
      <c r="C122" s="20" t="s">
        <v>224</v>
      </c>
      <c r="D122" s="20" t="s">
        <v>226</v>
      </c>
      <c r="E122" s="20" t="s">
        <v>81</v>
      </c>
      <c r="F122" s="20">
        <v>1</v>
      </c>
      <c r="G122" s="20" t="s">
        <v>82</v>
      </c>
      <c r="H122" s="22">
        <v>0.459027777777778</v>
      </c>
      <c r="I122" s="11">
        <v>1</v>
      </c>
    </row>
    <row r="123" ht="15.6" spans="1:9">
      <c r="A123" s="40">
        <v>45388</v>
      </c>
      <c r="B123" s="23">
        <v>1206572</v>
      </c>
      <c r="C123" s="20" t="s">
        <v>224</v>
      </c>
      <c r="D123" s="20" t="s">
        <v>226</v>
      </c>
      <c r="E123" s="20" t="s">
        <v>81</v>
      </c>
      <c r="F123" s="20">
        <v>1</v>
      </c>
      <c r="G123" s="20" t="s">
        <v>82</v>
      </c>
      <c r="H123" s="22">
        <v>0.459722222222222</v>
      </c>
      <c r="I123" s="11">
        <v>1</v>
      </c>
    </row>
    <row r="124" ht="15.6" spans="1:9">
      <c r="A124" s="40">
        <v>45388</v>
      </c>
      <c r="B124" s="23">
        <v>1206572</v>
      </c>
      <c r="C124" s="20" t="s">
        <v>224</v>
      </c>
      <c r="D124" s="20" t="s">
        <v>227</v>
      </c>
      <c r="E124" s="20" t="s">
        <v>81</v>
      </c>
      <c r="F124" s="20">
        <v>1</v>
      </c>
      <c r="G124" s="20" t="s">
        <v>82</v>
      </c>
      <c r="H124" s="22">
        <v>0.460416666666667</v>
      </c>
      <c r="I124" s="11">
        <v>1</v>
      </c>
    </row>
    <row r="125" ht="15.6" spans="1:9">
      <c r="A125" s="40">
        <v>45388</v>
      </c>
      <c r="B125" s="23">
        <v>133939995700</v>
      </c>
      <c r="C125" s="20" t="s">
        <v>224</v>
      </c>
      <c r="D125" s="20" t="s">
        <v>228</v>
      </c>
      <c r="E125" s="20" t="s">
        <v>81</v>
      </c>
      <c r="F125" s="20">
        <v>5</v>
      </c>
      <c r="G125" s="20" t="s">
        <v>82</v>
      </c>
      <c r="H125" s="22">
        <v>0.0416666666666667</v>
      </c>
      <c r="I125" s="11">
        <v>1</v>
      </c>
    </row>
    <row r="126" ht="15.6" spans="1:9">
      <c r="A126" s="40">
        <v>45388</v>
      </c>
      <c r="B126" s="23">
        <v>133939995700</v>
      </c>
      <c r="C126" s="20" t="s">
        <v>224</v>
      </c>
      <c r="D126" s="20" t="s">
        <v>228</v>
      </c>
      <c r="E126" s="20" t="s">
        <v>81</v>
      </c>
      <c r="F126" s="20">
        <v>5</v>
      </c>
      <c r="G126" s="20" t="s">
        <v>82</v>
      </c>
      <c r="H126" s="22">
        <v>0.0451388888888889</v>
      </c>
      <c r="I126" s="11">
        <v>1</v>
      </c>
    </row>
    <row r="127" ht="15.6" spans="1:9">
      <c r="A127" s="40">
        <v>45357</v>
      </c>
      <c r="B127" s="23">
        <v>13341004001000</v>
      </c>
      <c r="C127" s="20" t="s">
        <v>229</v>
      </c>
      <c r="D127" s="20">
        <v>5.59</v>
      </c>
      <c r="E127" s="20" t="s">
        <v>81</v>
      </c>
      <c r="F127" s="20">
        <v>3</v>
      </c>
      <c r="G127" s="20" t="s">
        <v>82</v>
      </c>
      <c r="H127" s="22">
        <v>0.436111111111111</v>
      </c>
      <c r="I127" s="11">
        <v>1</v>
      </c>
    </row>
    <row r="128" ht="15.6" spans="1:9">
      <c r="A128" s="40">
        <v>45357</v>
      </c>
      <c r="B128" s="23">
        <v>133940400500</v>
      </c>
      <c r="C128" s="20" t="s">
        <v>230</v>
      </c>
      <c r="D128" s="20">
        <v>1.2</v>
      </c>
      <c r="E128" s="20" t="s">
        <v>81</v>
      </c>
      <c r="F128" s="20">
        <v>3</v>
      </c>
      <c r="G128" s="20" t="s">
        <v>82</v>
      </c>
      <c r="H128" s="22">
        <v>0.438194444444444</v>
      </c>
      <c r="I128" s="11">
        <v>1</v>
      </c>
    </row>
    <row r="129" ht="15.6" spans="1:9">
      <c r="A129" s="40">
        <v>45357</v>
      </c>
      <c r="B129" s="23">
        <v>133940400500</v>
      </c>
      <c r="C129" s="20" t="s">
        <v>231</v>
      </c>
      <c r="D129" s="20">
        <v>579.57</v>
      </c>
      <c r="E129" s="20" t="s">
        <v>81</v>
      </c>
      <c r="F129" s="20">
        <v>3</v>
      </c>
      <c r="G129" s="20" t="s">
        <v>82</v>
      </c>
      <c r="H129" s="22">
        <v>0.440277777777778</v>
      </c>
      <c r="I129" s="11">
        <v>1</v>
      </c>
    </row>
    <row r="130" ht="15.6" spans="1:9">
      <c r="A130" s="40">
        <v>45357</v>
      </c>
      <c r="B130" s="23">
        <v>13346106103000</v>
      </c>
      <c r="C130" s="20" t="s">
        <v>87</v>
      </c>
      <c r="D130" s="20">
        <v>10</v>
      </c>
      <c r="E130" s="20" t="s">
        <v>81</v>
      </c>
      <c r="F130" s="20">
        <v>3</v>
      </c>
      <c r="G130" s="20" t="s">
        <v>82</v>
      </c>
      <c r="H130" s="22">
        <v>0.442361111111111</v>
      </c>
      <c r="I130" s="11">
        <v>1</v>
      </c>
    </row>
    <row r="131" ht="15.6" spans="1:9">
      <c r="A131" s="40">
        <v>45357</v>
      </c>
      <c r="B131" s="23">
        <v>13341004001000</v>
      </c>
      <c r="C131" s="20" t="s">
        <v>232</v>
      </c>
      <c r="D131" s="20">
        <v>527.29</v>
      </c>
      <c r="E131" s="20" t="s">
        <v>81</v>
      </c>
      <c r="F131" s="20">
        <v>3</v>
      </c>
      <c r="G131" s="20" t="s">
        <v>82</v>
      </c>
      <c r="H131" s="22">
        <v>0.444444444444445</v>
      </c>
      <c r="I131" s="11">
        <v>1</v>
      </c>
    </row>
    <row r="132" ht="15.6" spans="1:9">
      <c r="A132" s="40">
        <v>45357</v>
      </c>
      <c r="B132" s="23">
        <v>133940400500</v>
      </c>
      <c r="C132" s="20" t="s">
        <v>79</v>
      </c>
      <c r="D132" s="20">
        <v>118.33</v>
      </c>
      <c r="E132" s="20" t="s">
        <v>81</v>
      </c>
      <c r="F132" s="20">
        <v>3</v>
      </c>
      <c r="G132" s="20" t="s">
        <v>82</v>
      </c>
      <c r="H132" s="22">
        <v>0.446527777777778</v>
      </c>
      <c r="I132" s="11">
        <v>1</v>
      </c>
    </row>
    <row r="133" ht="15.6" spans="1:9">
      <c r="A133" s="40">
        <v>45357</v>
      </c>
      <c r="B133" s="23">
        <v>133940400500</v>
      </c>
      <c r="C133" s="20" t="s">
        <v>233</v>
      </c>
      <c r="D133" s="42">
        <v>19678.3</v>
      </c>
      <c r="E133" s="20" t="s">
        <v>81</v>
      </c>
      <c r="F133" s="20">
        <v>3</v>
      </c>
      <c r="G133" s="20" t="s">
        <v>82</v>
      </c>
      <c r="H133" s="22">
        <v>0.448611111111111</v>
      </c>
      <c r="I133" s="11">
        <v>1</v>
      </c>
    </row>
    <row r="134" ht="15.6" spans="1:9">
      <c r="A134" s="40">
        <v>45357</v>
      </c>
      <c r="B134" s="23">
        <v>13341004001000</v>
      </c>
      <c r="C134" s="20" t="s">
        <v>234</v>
      </c>
      <c r="D134" s="20">
        <v>8.22</v>
      </c>
      <c r="E134" s="20" t="s">
        <v>81</v>
      </c>
      <c r="F134" s="20">
        <v>3</v>
      </c>
      <c r="G134" s="20" t="s">
        <v>82</v>
      </c>
      <c r="H134" s="22">
        <v>0.450694444444444</v>
      </c>
      <c r="I134" s="11">
        <v>1</v>
      </c>
    </row>
    <row r="135" ht="15.6" spans="1:9">
      <c r="A135" s="40">
        <v>45357</v>
      </c>
      <c r="B135" s="23">
        <v>133940400501</v>
      </c>
      <c r="C135" s="20" t="s">
        <v>235</v>
      </c>
      <c r="D135" s="42">
        <v>317235</v>
      </c>
      <c r="E135" s="20" t="s">
        <v>81</v>
      </c>
      <c r="F135" s="20">
        <v>3</v>
      </c>
      <c r="G135" s="20" t="s">
        <v>82</v>
      </c>
      <c r="H135" s="22">
        <v>0.452777777777778</v>
      </c>
      <c r="I135" s="11">
        <v>1</v>
      </c>
    </row>
    <row r="136" ht="15.6" spans="1:9">
      <c r="A136" s="40">
        <v>45357</v>
      </c>
      <c r="B136" s="23">
        <v>133940400501</v>
      </c>
      <c r="C136" s="20" t="s">
        <v>236</v>
      </c>
      <c r="D136" s="42">
        <v>12332</v>
      </c>
      <c r="E136" s="20" t="s">
        <v>81</v>
      </c>
      <c r="F136" s="20">
        <v>3</v>
      </c>
      <c r="G136" s="20" t="s">
        <v>82</v>
      </c>
      <c r="H136" s="22">
        <v>0.454861111111111</v>
      </c>
      <c r="I136" s="11">
        <v>1</v>
      </c>
    </row>
    <row r="137" ht="15.6" spans="1:9">
      <c r="A137" s="40">
        <v>45357</v>
      </c>
      <c r="B137" s="23">
        <v>133940400501</v>
      </c>
      <c r="C137" s="20" t="s">
        <v>237</v>
      </c>
      <c r="D137" s="20">
        <v>290.81</v>
      </c>
      <c r="E137" s="20" t="s">
        <v>81</v>
      </c>
      <c r="F137" s="20">
        <v>3</v>
      </c>
      <c r="G137" s="20" t="s">
        <v>82</v>
      </c>
      <c r="H137" s="22">
        <v>0.456944444444444</v>
      </c>
      <c r="I137" s="11">
        <v>1</v>
      </c>
    </row>
    <row r="138" ht="15.6" spans="1:9">
      <c r="A138" s="40">
        <v>45357</v>
      </c>
      <c r="B138" s="43">
        <v>133940400501</v>
      </c>
      <c r="C138" s="26" t="s">
        <v>238</v>
      </c>
      <c r="D138" s="28">
        <v>2935.65</v>
      </c>
      <c r="E138" s="20" t="s">
        <v>81</v>
      </c>
      <c r="F138" s="20">
        <v>3</v>
      </c>
      <c r="G138" s="20" t="s">
        <v>82</v>
      </c>
      <c r="H138" s="22">
        <v>0.459027777777778</v>
      </c>
      <c r="I138" s="11">
        <v>1</v>
      </c>
    </row>
    <row r="139" ht="15.6" spans="1:9">
      <c r="A139" s="40">
        <v>45357</v>
      </c>
      <c r="B139" s="43">
        <v>133940400500</v>
      </c>
      <c r="C139" s="26" t="s">
        <v>239</v>
      </c>
      <c r="D139" s="28">
        <v>3808.78</v>
      </c>
      <c r="E139" s="20" t="s">
        <v>81</v>
      </c>
      <c r="F139" s="20">
        <v>3</v>
      </c>
      <c r="G139" s="20" t="s">
        <v>82</v>
      </c>
      <c r="H139" s="22">
        <v>0.461111111111111</v>
      </c>
      <c r="I139" s="11">
        <v>1</v>
      </c>
    </row>
    <row r="140" ht="15.6" spans="1:9">
      <c r="A140" s="40">
        <v>45357</v>
      </c>
      <c r="B140" s="43">
        <v>133940400500</v>
      </c>
      <c r="C140" s="26" t="s">
        <v>240</v>
      </c>
      <c r="D140" s="28">
        <v>888.25</v>
      </c>
      <c r="E140" s="20" t="s">
        <v>81</v>
      </c>
      <c r="F140" s="20">
        <v>3</v>
      </c>
      <c r="G140" s="20" t="s">
        <v>82</v>
      </c>
      <c r="H140" s="22">
        <v>0.463194444444444</v>
      </c>
      <c r="I140" s="11">
        <v>1</v>
      </c>
    </row>
    <row r="141" ht="15.6" spans="1:9">
      <c r="A141" s="40">
        <v>45357</v>
      </c>
      <c r="B141" s="43">
        <v>133940400500</v>
      </c>
      <c r="C141" s="26" t="s">
        <v>241</v>
      </c>
      <c r="D141" s="28">
        <v>198.34</v>
      </c>
      <c r="E141" s="20" t="s">
        <v>81</v>
      </c>
      <c r="F141" s="20">
        <v>3</v>
      </c>
      <c r="G141" s="20" t="s">
        <v>82</v>
      </c>
      <c r="H141" s="22">
        <v>0.465277777777777</v>
      </c>
      <c r="I141" s="11">
        <v>1</v>
      </c>
    </row>
    <row r="142" ht="15.6" spans="1:9">
      <c r="A142" s="40">
        <v>45357</v>
      </c>
      <c r="B142" s="43">
        <v>133940400501</v>
      </c>
      <c r="C142" s="26" t="s">
        <v>242</v>
      </c>
      <c r="D142" s="28">
        <v>172151.4</v>
      </c>
      <c r="E142" s="20" t="s">
        <v>81</v>
      </c>
      <c r="F142" s="20">
        <v>3</v>
      </c>
      <c r="G142" s="20" t="s">
        <v>82</v>
      </c>
      <c r="H142" s="22">
        <v>0.46736111111111</v>
      </c>
      <c r="I142" s="11">
        <v>1</v>
      </c>
    </row>
    <row r="143" ht="15.6" spans="1:9">
      <c r="A143" s="40">
        <v>45357</v>
      </c>
      <c r="B143" s="43">
        <v>133940400500</v>
      </c>
      <c r="C143" s="26" t="s">
        <v>144</v>
      </c>
      <c r="D143" s="28">
        <v>7661.46</v>
      </c>
      <c r="E143" s="20" t="s">
        <v>81</v>
      </c>
      <c r="F143" s="20">
        <v>3</v>
      </c>
      <c r="G143" s="20" t="s">
        <v>82</v>
      </c>
      <c r="H143" s="22">
        <v>0.469444444444443</v>
      </c>
      <c r="I143" s="11">
        <v>1</v>
      </c>
    </row>
    <row r="144" ht="15.6" spans="1:9">
      <c r="A144" s="40">
        <v>45357</v>
      </c>
      <c r="B144" s="43">
        <v>13341004001000</v>
      </c>
      <c r="C144" s="26" t="s">
        <v>243</v>
      </c>
      <c r="D144" s="28">
        <v>11734.33</v>
      </c>
      <c r="E144" s="20" t="s">
        <v>81</v>
      </c>
      <c r="F144" s="20">
        <v>3</v>
      </c>
      <c r="G144" s="20" t="s">
        <v>82</v>
      </c>
      <c r="H144" s="22">
        <v>0.471527777777776</v>
      </c>
      <c r="I144" s="11">
        <v>1</v>
      </c>
    </row>
    <row r="145" ht="15.6" spans="1:9">
      <c r="A145" s="40">
        <v>45357</v>
      </c>
      <c r="B145" s="43">
        <v>1206572</v>
      </c>
      <c r="C145" s="26" t="s">
        <v>87</v>
      </c>
      <c r="D145" s="28" t="s">
        <v>244</v>
      </c>
      <c r="E145" s="20" t="s">
        <v>81</v>
      </c>
      <c r="F145" s="20">
        <v>1</v>
      </c>
      <c r="G145" s="20" t="s">
        <v>82</v>
      </c>
      <c r="H145" s="22">
        <v>0.472916666666667</v>
      </c>
      <c r="I145" s="11">
        <v>1</v>
      </c>
    </row>
    <row r="146" ht="15.6" spans="1:9">
      <c r="A146" s="40">
        <v>45357</v>
      </c>
      <c r="B146" s="43">
        <v>1206572</v>
      </c>
      <c r="C146" s="26" t="s">
        <v>87</v>
      </c>
      <c r="D146" s="28" t="s">
        <v>245</v>
      </c>
      <c r="E146" s="20" t="s">
        <v>81</v>
      </c>
      <c r="F146" s="20">
        <v>1</v>
      </c>
      <c r="G146" s="20" t="s">
        <v>82</v>
      </c>
      <c r="H146" s="22">
        <v>0.473611111111111</v>
      </c>
      <c r="I146" s="11">
        <v>1</v>
      </c>
    </row>
    <row r="147" ht="15.6" spans="1:9">
      <c r="A147" s="40">
        <v>45357</v>
      </c>
      <c r="B147" s="43">
        <v>1206572</v>
      </c>
      <c r="C147" s="26" t="s">
        <v>87</v>
      </c>
      <c r="D147" s="28" t="s">
        <v>246</v>
      </c>
      <c r="E147" s="20" t="s">
        <v>81</v>
      </c>
      <c r="F147" s="20">
        <v>1</v>
      </c>
      <c r="G147" s="20" t="s">
        <v>82</v>
      </c>
      <c r="H147" s="22">
        <v>0.474305555555556</v>
      </c>
      <c r="I147" s="11">
        <v>1</v>
      </c>
    </row>
    <row r="148" ht="15.6" spans="1:9">
      <c r="A148" s="40">
        <v>45357</v>
      </c>
      <c r="B148" s="43">
        <v>1206572</v>
      </c>
      <c r="C148" s="26" t="s">
        <v>87</v>
      </c>
      <c r="D148" s="28" t="s">
        <v>246</v>
      </c>
      <c r="E148" s="20" t="s">
        <v>81</v>
      </c>
      <c r="F148" s="20">
        <v>1</v>
      </c>
      <c r="G148" s="20" t="s">
        <v>82</v>
      </c>
      <c r="H148" s="22">
        <v>0.475</v>
      </c>
      <c r="I148" s="11">
        <v>1</v>
      </c>
    </row>
    <row r="149" ht="15.6" spans="1:9">
      <c r="A149" s="40">
        <v>45357</v>
      </c>
      <c r="B149" s="43">
        <v>1206572</v>
      </c>
      <c r="C149" s="26" t="s">
        <v>87</v>
      </c>
      <c r="D149" s="20" t="s">
        <v>247</v>
      </c>
      <c r="E149" s="20" t="s">
        <v>81</v>
      </c>
      <c r="F149" s="20">
        <v>1</v>
      </c>
      <c r="G149" s="20" t="s">
        <v>82</v>
      </c>
      <c r="H149" s="22">
        <v>0.475694444444444</v>
      </c>
      <c r="I149" s="11">
        <v>1</v>
      </c>
    </row>
  </sheetData>
  <conditionalFormatting sqref="G55:H59 G60:G64 G2:H2 N2 J1">
    <cfRule type="expression" dxfId="0" priority="1">
      <formula>KELLY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G4" sqref="G4"/>
    </sheetView>
  </sheetViews>
  <sheetFormatPr defaultColWidth="9" defaultRowHeight="13.8" outlineLevelCol="6"/>
  <cols>
    <col min="2" max="2" width="60" customWidth="1"/>
  </cols>
  <sheetData>
    <row r="1" spans="1:1">
      <c r="A1" t="s">
        <v>248</v>
      </c>
    </row>
    <row r="3" ht="17.4" spans="2:7">
      <c r="B3" s="8" t="s">
        <v>21</v>
      </c>
      <c r="C3" s="9" t="e">
        <f>#REF!</f>
        <v>#REF!</v>
      </c>
      <c r="D3" s="9" t="e">
        <f>#REF!</f>
        <v>#REF!</v>
      </c>
      <c r="E3" s="9" t="e">
        <f>#REF!</f>
        <v>#REF!</v>
      </c>
      <c r="F3" s="9" t="e">
        <f>#REF!</f>
        <v>#REF!</v>
      </c>
      <c r="G3" s="9" t="str">
        <f>'21.6.2024'!A29</f>
        <v>21.6.2024</v>
      </c>
    </row>
    <row r="4" ht="17.4" spans="2:7">
      <c r="B4" s="5" t="s">
        <v>47</v>
      </c>
      <c r="C4" s="9" t="e">
        <f>#REF!</f>
        <v>#REF!</v>
      </c>
      <c r="D4" s="9" t="e">
        <f>#REF!</f>
        <v>#REF!</v>
      </c>
      <c r="E4" s="9" t="e">
        <f>#REF!</f>
        <v>#REF!</v>
      </c>
      <c r="F4" s="9" t="e">
        <f>#REF!</f>
        <v>#REF!</v>
      </c>
      <c r="G4" s="9" t="e">
        <f>#REF!</f>
        <v>#REF!</v>
      </c>
    </row>
    <row r="21" ht="17.4" spans="2:2">
      <c r="B21" s="5"/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60"/>
  <sheetViews>
    <sheetView workbookViewId="0">
      <selection activeCell="B5" sqref="B5"/>
    </sheetView>
  </sheetViews>
  <sheetFormatPr defaultColWidth="9" defaultRowHeight="13.8"/>
  <cols>
    <col min="2" max="2" width="24.1333333333333" style="1" customWidth="1"/>
    <col min="3" max="3" width="20.25" customWidth="1"/>
    <col min="4" max="4" width="22.75" customWidth="1"/>
    <col min="5" max="5" width="27.6333333333333" customWidth="1"/>
    <col min="6" max="6" width="18" customWidth="1"/>
    <col min="7" max="7" width="14.75" customWidth="1"/>
    <col min="8" max="8" width="12.25" customWidth="1"/>
    <col min="9" max="9" width="18.6333333333333" customWidth="1"/>
    <col min="10" max="10" width="46" customWidth="1"/>
    <col min="11" max="11" width="55.25" customWidth="1"/>
    <col min="12" max="12" width="27.75" customWidth="1"/>
  </cols>
  <sheetData>
    <row r="1" spans="2:6">
      <c r="B1" s="2" t="s">
        <v>249</v>
      </c>
      <c r="C1" s="2" t="s">
        <v>250</v>
      </c>
      <c r="D1" s="3" t="s">
        <v>251</v>
      </c>
      <c r="E1" s="3" t="s">
        <v>252</v>
      </c>
      <c r="F1" s="4" t="s">
        <v>253</v>
      </c>
    </row>
    <row r="2" spans="2:6">
      <c r="B2" s="1" t="s">
        <v>254</v>
      </c>
      <c r="C2" t="s">
        <v>255</v>
      </c>
      <c r="D2" t="s">
        <v>11</v>
      </c>
      <c r="E2" t="s">
        <v>34</v>
      </c>
      <c r="F2" t="s">
        <v>256</v>
      </c>
    </row>
    <row r="18" spans="6:6">
      <c r="F18" s="1"/>
    </row>
    <row r="19" spans="6:6">
      <c r="F19" s="1"/>
    </row>
    <row r="34" spans="10:18">
      <c r="J34" t="s">
        <v>252</v>
      </c>
      <c r="K34" t="s">
        <v>0</v>
      </c>
      <c r="L34" t="s">
        <v>257</v>
      </c>
      <c r="M34" t="s">
        <v>258</v>
      </c>
      <c r="N34" t="s">
        <v>255</v>
      </c>
      <c r="O34" t="s">
        <v>259</v>
      </c>
      <c r="P34" t="s">
        <v>260</v>
      </c>
      <c r="Q34" t="s">
        <v>261</v>
      </c>
      <c r="R34" t="s">
        <v>262</v>
      </c>
    </row>
    <row r="35" ht="20.4" spans="10:11">
      <c r="J35" s="5" t="s">
        <v>24</v>
      </c>
      <c r="K35" s="6" t="s">
        <v>4</v>
      </c>
    </row>
    <row r="36" ht="20.4" spans="10:11">
      <c r="J36" s="5" t="s">
        <v>25</v>
      </c>
      <c r="K36" s="6" t="s">
        <v>5</v>
      </c>
    </row>
    <row r="37" ht="20.4" spans="10:11">
      <c r="J37" s="5" t="s">
        <v>263</v>
      </c>
      <c r="K37" s="6" t="s">
        <v>6</v>
      </c>
    </row>
    <row r="38" ht="20.4" spans="10:11">
      <c r="J38" s="5" t="s">
        <v>27</v>
      </c>
      <c r="K38" s="6" t="s">
        <v>7</v>
      </c>
    </row>
    <row r="39" ht="20.4" spans="10:11">
      <c r="J39" s="5" t="s">
        <v>28</v>
      </c>
      <c r="K39" s="6" t="s">
        <v>8</v>
      </c>
    </row>
    <row r="40" ht="20.4" spans="10:11">
      <c r="J40" s="5" t="s">
        <v>29</v>
      </c>
      <c r="K40" s="6" t="s">
        <v>9</v>
      </c>
    </row>
    <row r="41" ht="20.4" spans="10:11">
      <c r="J41" s="5" t="s">
        <v>30</v>
      </c>
      <c r="K41" s="6" t="s">
        <v>10</v>
      </c>
    </row>
    <row r="42" ht="20.4" spans="10:11">
      <c r="J42" s="5" t="s">
        <v>31</v>
      </c>
      <c r="K42" s="6" t="s">
        <v>11</v>
      </c>
    </row>
    <row r="43" ht="20.4" spans="10:11">
      <c r="J43" s="5" t="s">
        <v>32</v>
      </c>
      <c r="K43" s="6" t="s">
        <v>12</v>
      </c>
    </row>
    <row r="44" ht="20.4" spans="10:11">
      <c r="J44" s="5" t="s">
        <v>33</v>
      </c>
      <c r="K44" s="6" t="s">
        <v>13</v>
      </c>
    </row>
    <row r="45" ht="20.4" spans="10:11">
      <c r="J45" s="5" t="s">
        <v>34</v>
      </c>
      <c r="K45" s="6" t="s">
        <v>14</v>
      </c>
    </row>
    <row r="46" ht="20.4" spans="10:11">
      <c r="J46" s="5" t="s">
        <v>35</v>
      </c>
      <c r="K46" s="6" t="s">
        <v>15</v>
      </c>
    </row>
    <row r="47" ht="20.4" spans="10:11">
      <c r="J47" s="5" t="s">
        <v>36</v>
      </c>
      <c r="K47" s="6" t="s">
        <v>16</v>
      </c>
    </row>
    <row r="48" ht="20.4" spans="10:11">
      <c r="J48" s="5" t="s">
        <v>37</v>
      </c>
      <c r="K48" s="6" t="s">
        <v>17</v>
      </c>
    </row>
    <row r="49" ht="20.4" spans="10:11">
      <c r="J49" s="5" t="s">
        <v>38</v>
      </c>
      <c r="K49" s="6" t="s">
        <v>18</v>
      </c>
    </row>
    <row r="50" ht="20.4" spans="10:11">
      <c r="J50" s="5" t="s">
        <v>39</v>
      </c>
      <c r="K50" s="48" t="s">
        <v>264</v>
      </c>
    </row>
    <row r="51" ht="17.4" spans="10:10">
      <c r="J51" s="5" t="s">
        <v>40</v>
      </c>
    </row>
    <row r="52" ht="17.4" spans="10:10">
      <c r="J52" s="7" t="s">
        <v>41</v>
      </c>
    </row>
    <row r="53" ht="17.4" spans="10:10">
      <c r="J53" s="5" t="s">
        <v>42</v>
      </c>
    </row>
    <row r="54" ht="17.4" spans="10:10">
      <c r="J54" s="5" t="s">
        <v>43</v>
      </c>
    </row>
    <row r="55" ht="17.4" spans="10:10">
      <c r="J55" s="5" t="s">
        <v>44</v>
      </c>
    </row>
    <row r="56" ht="17.4" spans="10:10">
      <c r="J56" s="5" t="s">
        <v>45</v>
      </c>
    </row>
    <row r="57" ht="17.4" spans="10:10">
      <c r="J57" s="5" t="s">
        <v>46</v>
      </c>
    </row>
    <row r="58" ht="17.4" spans="10:10">
      <c r="J58" s="5" t="s">
        <v>47</v>
      </c>
    </row>
    <row r="59" ht="17.4" spans="10:10">
      <c r="J59" s="5" t="s">
        <v>48</v>
      </c>
    </row>
    <row r="60" ht="17.4" spans="10:10">
      <c r="J60" s="49" t="s">
        <v>264</v>
      </c>
    </row>
  </sheetData>
  <dataValidations count="3">
    <dataValidation type="list" allowBlank="1" showInputMessage="1" showErrorMessage="1" sqref="C2">
      <formula1>$J$34:$R$34</formula1>
    </dataValidation>
    <dataValidation type="list" showInputMessage="1" showErrorMessage="1" sqref="D2">
      <formula1>$K$35:$K$50</formula1>
    </dataValidation>
    <dataValidation type="list" allowBlank="1" showInputMessage="1" showErrorMessage="1" sqref="E2">
      <formula1>$J$36:$J$60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Commerzbank AG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19.6.2024</vt:lpstr>
      <vt:lpstr>20.6.2024</vt:lpstr>
      <vt:lpstr>21.6.2024</vt:lpstr>
      <vt:lpstr>volume</vt:lpstr>
      <vt:lpstr>Tracing Errors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Uhrinek, Michal</dc:creator>
  <cp:lastModifiedBy>Michal Uhrínek</cp:lastModifiedBy>
  <dcterms:created xsi:type="dcterms:W3CDTF">2024-06-18T13:10:00Z</dcterms:created>
  <dcterms:modified xsi:type="dcterms:W3CDTF">2024-06-24T04:00:54Z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54EBA6B702DF45BEA8D5F33777AF22C5_13</vt:lpwstr>
  </property>
  <property fmtid="{D5CDD505-2E9C-101B-9397-08002B2CF9AE}" pid="3" name="KSOProductBuildVer">
    <vt:lpwstr>1033-12.2.0.16909</vt:lpwstr>
  </property>
</Properties>
</file>